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PRORAČUN" sheetId="1" r:id="rId1"/>
  </sheets>
  <definedNames>
    <definedName name="_xlnm.Print_Area" localSheetId="0">'PRORAČUN'!$A$1:$K$242</definedName>
  </definedNames>
  <calcPr fullCalcOnLoad="1"/>
</workbook>
</file>

<file path=xl/sharedStrings.xml><?xml version="1.0" encoding="utf-8"?>
<sst xmlns="http://schemas.openxmlformats.org/spreadsheetml/2006/main" count="220" uniqueCount="157">
  <si>
    <t>Rashodi za zaposlene</t>
  </si>
  <si>
    <t>Doprinosi za zdravstveno osiguranje</t>
  </si>
  <si>
    <t>Doprinosi za zapošljavanje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</si>
  <si>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</si>
  <si>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</si>
  <si>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</si>
  <si>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</si>
  <si>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</si>
  <si>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</si>
  <si>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</si>
  <si>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</si>
  <si>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Intelektualne i osobne usluge</t>
  </si>
  <si>
    <t>Računalne usluge</t>
  </si>
  <si>
    <t>Ostali nespomenuti rashodi poslovanja</t>
  </si>
  <si>
    <t>Reprezentacija</t>
  </si>
  <si>
    <t>Financijski rashodi</t>
  </si>
  <si>
    <t>Bankarske usluge i usluge platnog prometa</t>
  </si>
  <si>
    <t>Ostali rashodi za zaposlene</t>
  </si>
  <si>
    <t>Zajmovi</t>
  </si>
  <si>
    <t>Ukupno</t>
  </si>
  <si>
    <t>NAZIV RAČUNA</t>
  </si>
  <si>
    <t>Plaće za redovan rad</t>
  </si>
  <si>
    <t>R 020 VLADA REPUBLIKE HRVATSKE</t>
  </si>
  <si>
    <t>SVEUKUPNO</t>
  </si>
  <si>
    <t>Ostale usluge</t>
  </si>
  <si>
    <t>Zakupnine i najamnine</t>
  </si>
  <si>
    <t>Naknade za rad predstvaničkih i izvršnih tijela, povjerenstava i sl.</t>
  </si>
  <si>
    <t>Tekuće donacije u novcu</t>
  </si>
  <si>
    <t>Donacije i ostali rashodi</t>
  </si>
  <si>
    <t>Rashodi za nabavu proizvedene dugotrajne imovine</t>
  </si>
  <si>
    <t>Uredska oprema i namještaj</t>
  </si>
  <si>
    <t>Plaće za prekovremeni rad</t>
  </si>
  <si>
    <t>UKUPNO A 509 014</t>
  </si>
  <si>
    <t>Licence</t>
  </si>
  <si>
    <t>Rashodi za nabavu neproizvedene imovine</t>
  </si>
  <si>
    <t>Komunikacijska oprema</t>
  </si>
  <si>
    <t>Sitan inventar i auto gume</t>
  </si>
  <si>
    <t>Materijal i dijelovi za tekuće i investicijsko održavanje</t>
  </si>
  <si>
    <t>Zatezne kamate</t>
  </si>
  <si>
    <t>Zdravstvene i veterinarske usluge</t>
  </si>
  <si>
    <t>Izvori financiranja</t>
  </si>
  <si>
    <t>Intelektualne usluge</t>
  </si>
  <si>
    <t>Tekuće donacije u novcu- IZVOR 51</t>
  </si>
  <si>
    <t>Tekuće donacije u novcu- IZVOR 12</t>
  </si>
  <si>
    <t>Naknade troškova osobama izvan radnog odnosa</t>
  </si>
  <si>
    <t>1.</t>
  </si>
  <si>
    <t>2.</t>
  </si>
  <si>
    <t>4.</t>
  </si>
  <si>
    <t>5.</t>
  </si>
  <si>
    <t>6.</t>
  </si>
  <si>
    <t>7.</t>
  </si>
  <si>
    <t>A509000 ADMINISTRACIJA I UPRAVLJANJE</t>
  </si>
  <si>
    <t>UKUPNO A509000</t>
  </si>
  <si>
    <t>UKUPNO A509030</t>
  </si>
  <si>
    <t>A509042 PROVEDBA NACIONALNOG PROGRAMA SUZBIJANJA KORUPCIJE</t>
  </si>
  <si>
    <t>UKUPNO A509042</t>
  </si>
  <si>
    <t>K509020  INFORMATIZACIJA UREDA ZA UDRUGE</t>
  </si>
  <si>
    <t>UKUPNO K509020</t>
  </si>
  <si>
    <t>A509024  PROVEDBA NACIONALNE STRATEGIJE STVARANJA POTICAJNOG OKRUŽENJA ZA RAZVOJ CIVILNOG DRUŠTVA</t>
  </si>
  <si>
    <t>UKUPNO A509024</t>
  </si>
  <si>
    <t>UKUPNO A509044</t>
  </si>
  <si>
    <t>UKUPNO A509045</t>
  </si>
  <si>
    <t>UKUPNO A509047</t>
  </si>
  <si>
    <t>UKUPNO A509048</t>
  </si>
  <si>
    <t>A509030  SAVJET ZA RAZVOJ CIVILNOG DRUŠTVA</t>
  </si>
  <si>
    <t xml:space="preserve">A509045 IPA 2008 - JAČANJE KAPACITETA SEKTORA CIVILNOG DRUŠTVA ZA PRAĆENJE PRIMJENE EUROPSKE PRAVNE STEČEVINE </t>
  </si>
  <si>
    <t>A509047 IPA 2009 - JAČANJE ODRŽIVOSTI I RAZVOJ ORGANIZACIJA CIVILNOG DRUŠTVA (OCD-A) KAO PRO-AKTIVNIH DRUŠTVENIH DIONIKA PRI PROVEDBI PRAVNE STEČEVINE EU</t>
  </si>
  <si>
    <t>A509048 IPA 2010 - JAČANJE RAZVOJA ORGANIZACIJA CIVILNOG DRUŠTVA (OCD-A) U PODRUČJU JAVNOG ZAGOVARANJA I PRUŽANJA SOCIJALNIH USLUGA</t>
  </si>
  <si>
    <t>Kapitalne donacije - IZVOR 51</t>
  </si>
  <si>
    <t>Kapitalne donacije - IZVOR 12</t>
  </si>
  <si>
    <t>A509051 SUFINANCIRANJE EU PROJEKATA ORGANIZACIJAMA CIVILNOG DRUŠTVA -   IZVOR 41</t>
  </si>
  <si>
    <t>UKUPNO A509051</t>
  </si>
  <si>
    <t>Pomoći EU  - IZVOR 51</t>
  </si>
  <si>
    <t>Ostale pomoći - IZVOR 52</t>
  </si>
  <si>
    <t>Igre na sreću - IZVOR 41</t>
  </si>
  <si>
    <t>%</t>
  </si>
  <si>
    <t>Kapitalne donacije - izvor 51</t>
  </si>
  <si>
    <t>Kapitalne donacije - izvor 12</t>
  </si>
  <si>
    <t>A509052   IPA 2011 - AKTIVNO CIVILNO DRUŠTVO ZA ODRŽIVOST POLITIČKIH REFORMI NAKON PRISTUPANJA RH U EU</t>
  </si>
  <si>
    <t>UKUPNO A509052</t>
  </si>
  <si>
    <t>Plaće za redovan rad - 12</t>
  </si>
  <si>
    <t>Plaće za prekovremeni rad - 12</t>
  </si>
  <si>
    <t>Ostali rashodi za zaposlene - 12</t>
  </si>
  <si>
    <t>Doprinosi za zdravstveno osiguranje - 12</t>
  </si>
  <si>
    <t>Doprinosi za zapošljavanje - 12</t>
  </si>
  <si>
    <t>Službena putovanja - 12</t>
  </si>
  <si>
    <t>Usluge promidžbe i informiranja - 12</t>
  </si>
  <si>
    <t>Intelektualne i osobne usluge - 12</t>
  </si>
  <si>
    <t>Ostale usluge - 12</t>
  </si>
  <si>
    <t>Reprezentacija - 12</t>
  </si>
  <si>
    <t>A509062 MEĐUNARODNA RAZVOJNA SURADNJA - POTPORA RAZVOJU CIVILNOG DRUŠTVA</t>
  </si>
  <si>
    <t>UKUPNO A509062</t>
  </si>
  <si>
    <t>PROCJENA 2016.</t>
  </si>
  <si>
    <t xml:space="preserve">Državni proračun </t>
  </si>
  <si>
    <t>Oprema za održavanje i zaštitu</t>
  </si>
  <si>
    <t>Uređaji, strojevi i oprema za ostale namjene</t>
  </si>
  <si>
    <t>Plaće za redovan rad - 561</t>
  </si>
  <si>
    <t>Plaće za prekovremeni rad - 561</t>
  </si>
  <si>
    <t>Ostali rashodi za zaposlene - 561</t>
  </si>
  <si>
    <t>Doprinosi za zdravstveno osiguranje - 561</t>
  </si>
  <si>
    <t>Doprinosi za zapošljavanje - 561</t>
  </si>
  <si>
    <t>561 izvor</t>
  </si>
  <si>
    <t>Komunalne usluge</t>
  </si>
  <si>
    <t>Tekuće donacije u novcu- IZVOR 561 - ZAKLADA</t>
  </si>
  <si>
    <t>Službena putovanja - IZVOR 52</t>
  </si>
  <si>
    <t>Usluge promidžbe i informiranja - IZVOR 52</t>
  </si>
  <si>
    <t>Zakupnine i najamnine - IZVOR 52</t>
  </si>
  <si>
    <t xml:space="preserve">A509044 KONTAKT TOČKA ZA PROGRAM  EUROPA ZA GRAĐANE (EU-ECP)  </t>
  </si>
  <si>
    <t>Ostale usluge - IZVOR 52</t>
  </si>
  <si>
    <t>Naknade troškova osobama izvan radnog odnosa - IZVOR 52</t>
  </si>
  <si>
    <t>Reprezentacija - IZVOR 52</t>
  </si>
  <si>
    <t>Službena putovanja - IZVOR 12</t>
  </si>
  <si>
    <t>Usluge promidžbe i informiranja - IZVOR 12</t>
  </si>
  <si>
    <t>Zakupnine i najamnine - IZVOR 12</t>
  </si>
  <si>
    <t>Ostale usluge - IZVOR 12</t>
  </si>
  <si>
    <t>Naknade troškova osobama izvan radnog odnosa - IZVOR 12</t>
  </si>
  <si>
    <t>Reprezentacija - IZVOR 12</t>
  </si>
  <si>
    <t>Uredska oprema i namještaj - 12</t>
  </si>
  <si>
    <t xml:space="preserve">Tekuće donacije u novcu- IZVOR 12 - ZAKLADA </t>
  </si>
  <si>
    <t>Naknade troškova osobama izvan radnog odnosa - 12</t>
  </si>
  <si>
    <t>Uredska oprema i namještaj - 561</t>
  </si>
  <si>
    <t>Službena putovanja - 561</t>
  </si>
  <si>
    <t>Usluge promidžbe i informiranja - 561</t>
  </si>
  <si>
    <t>Intelektualne i osobne usluge - 561</t>
  </si>
  <si>
    <t>Ostale usluge - 561</t>
  </si>
  <si>
    <t>Naknade troškova osobama izvan radnog odnosa - 561</t>
  </si>
  <si>
    <t>Reprezentacija - 561</t>
  </si>
  <si>
    <t>UKUPNO A509065</t>
  </si>
  <si>
    <t>A509065   DANI OTVORENIH VRATA UDRUGA</t>
  </si>
  <si>
    <t>UKUPNO A509066</t>
  </si>
  <si>
    <t>PROCJENA 2017.</t>
  </si>
  <si>
    <t>PLAN 2015.</t>
  </si>
  <si>
    <t>PLAN 2014. nakon 2. rebalansa</t>
  </si>
  <si>
    <t>Energija</t>
  </si>
  <si>
    <t>3.</t>
  </si>
  <si>
    <t>Stručno usavršavanje zaposlenika - izvor 12</t>
  </si>
  <si>
    <t>Zakupnine i najamnine - izvor 12</t>
  </si>
  <si>
    <t>Stručno usavršavanje zaposlenika - izvor 561</t>
  </si>
  <si>
    <t>Usluge tekućeg i investicijskog održavanja - izvor 12</t>
  </si>
  <si>
    <t>Usluge tekućeg i investicijskog održavanja - izvor 561</t>
  </si>
  <si>
    <t>Oprema za održavanje i zaštitu - izvor 12</t>
  </si>
  <si>
    <t>Oprema za održavanje i zaštitu - izvor 561</t>
  </si>
  <si>
    <t>Uređaji, strojevi i oprema za ostale namjene - izvor 12</t>
  </si>
  <si>
    <t>Uređaji, strojevi i oprema za ostale namjene - izvor 561</t>
  </si>
  <si>
    <t>A509014  NACIONALNA ZAKLADA ZA RAZVOJ CIVILNOGA DRUŠTVA - UDRUGE ZA RAZVOJ ZAJEDNICE - IGRE NA SREĆU  -   IZVOR 41</t>
  </si>
  <si>
    <t>A  509066 OP RAZVOJ LJUDSKIH POTENCIJALA, PRIORITET 4 I 5</t>
  </si>
  <si>
    <t>TEKUĆI PRORAČUN</t>
  </si>
  <si>
    <t>8.</t>
  </si>
  <si>
    <t>9.</t>
  </si>
  <si>
    <t>Glava 10 URED ZA UDRUGE</t>
  </si>
  <si>
    <t>Članarine</t>
  </si>
  <si>
    <t>UKUPNO A</t>
  </si>
  <si>
    <t>Intelektualne usluge - IZVOR 52</t>
  </si>
  <si>
    <t>Računalne usluge - IZVOR 52</t>
  </si>
  <si>
    <t>UKUPNO A509055</t>
  </si>
  <si>
    <t>A509055     IPA 2012-2013 ORGANIZACIJE CIVILNOG DRUŠTVA - MEHANIZAM UNUTARNJE KONTROLE ZA OSIGURAVANJE STANDARDA EU</t>
  </si>
  <si>
    <t>A509067 PARTNERSTVO ZA OTVORENU VLAST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</si>
</sst>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#,##0.000"/>
  </numFmts>
  <fonts count="40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2"/>
  <sheetViews>
    <sheetView tabSelected="1" zoomScalePageLayoutView="0" workbookViewId="0" topLeftCell="A1">
      <selection activeCell="A22" sqref="A22"/>
    </sheetView>
  </sheetViews>
  <sheetFormatPr defaultColWidth="9.00390625" defaultRowHeight="15.75"/>
  <cols>
    <col min="1" max="1" width="10.625" style="0" customWidth="1"/>
    <col min="2" max="2" width="31.75390625" style="0" customWidth="1"/>
    <col min="3" max="3" width="14.75390625" style="24" customWidth="1"/>
    <col min="4" max="4" width="15.125" style="24" customWidth="1"/>
    <col min="5" max="5" width="14.875" style="24" customWidth="1"/>
    <col min="6" max="7" width="7.875" style="24" bestFit="1" customWidth="1"/>
    <col min="8" max="8" width="14.125" style="24" customWidth="1"/>
    <col min="9" max="9" width="9.75390625" style="24" customWidth="1"/>
    <col min="10" max="10" width="13.75390625" style="24" bestFit="1" customWidth="1"/>
    <col min="11" max="11" width="7.25390625" style="24" bestFit="1" customWidth="1"/>
  </cols>
  <sheetData>
    <row r="1" spans="1:11" s="1" customFormat="1" ht="15.75">
      <c r="A1" s="48" t="s">
        <v>22</v>
      </c>
      <c r="B1" s="48"/>
      <c r="C1" s="36"/>
      <c r="D1" s="36"/>
      <c r="E1" s="36"/>
      <c r="F1" s="36"/>
      <c r="G1" s="36"/>
      <c r="H1" s="21"/>
      <c r="I1" s="21"/>
      <c r="J1" s="21"/>
      <c r="K1" s="21"/>
    </row>
    <row r="2" spans="1:11" s="1" customFormat="1" ht="15.75">
      <c r="A2" s="25" t="s">
        <v>149</v>
      </c>
      <c r="B2" s="26"/>
      <c r="C2" s="36"/>
      <c r="D2" s="36"/>
      <c r="E2" s="36">
        <v>13882000</v>
      </c>
      <c r="F2" s="36"/>
      <c r="G2" s="36"/>
      <c r="H2" s="21">
        <v>13750000</v>
      </c>
      <c r="I2" s="21"/>
      <c r="J2" s="21">
        <v>13620000</v>
      </c>
      <c r="K2" s="21"/>
    </row>
    <row r="3" spans="1:11" s="1" customFormat="1" ht="15.75">
      <c r="A3" s="3"/>
      <c r="B3" s="3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5.75">
      <c r="A4" s="49" t="s">
        <v>40</v>
      </c>
      <c r="B4" s="49"/>
      <c r="C4" s="21"/>
      <c r="D4" s="21"/>
      <c r="E4" s="21"/>
      <c r="F4" s="21"/>
      <c r="G4" s="21"/>
      <c r="H4" s="21"/>
      <c r="I4" s="21"/>
      <c r="J4" s="21"/>
      <c r="K4" s="21"/>
    </row>
    <row r="5" spans="1:11" s="6" customFormat="1" ht="15.75">
      <c r="A5" s="4" t="s">
        <v>93</v>
      </c>
      <c r="B5" s="4"/>
      <c r="C5" s="8">
        <f>SUM(C52,C69,C86,C96,C108:C113,C121:C122,C130:C131,C139:C140,C154:C155,C176,C187,C191:C195,C202:C210,C220,C223,C225,C227,C238)</f>
        <v>14829540</v>
      </c>
      <c r="D5" s="8">
        <f>SUM(D52,D69,D86,D96,D108:D113,D121:D122,D130:D131,D139:D140,D154:D155,D176,D187,D191:D195,D202:D210,D220,D223,D225,D227,D238)</f>
        <v>15129540</v>
      </c>
      <c r="E5" s="8">
        <f>SUM(E52,E69,E75,E86,E96,E130:E131,E139:E140,E154:E155,E163:E164,E176,E187,E191:E195,E202:E210,E220,E238)</f>
        <v>13882000</v>
      </c>
      <c r="F5" s="8">
        <f>E5/C5*100</f>
        <v>93.61045588737075</v>
      </c>
      <c r="G5" s="8">
        <f>E5/D5*100</f>
        <v>91.75427673280218</v>
      </c>
      <c r="H5" s="8">
        <f>SUM(H52,H69,H75,H86,H96,H154:H155,H163:H164,H176,H187,H191:H195,H202:H210,H220,H238)</f>
        <v>13750000</v>
      </c>
      <c r="I5" s="8">
        <f>H5/E5*100</f>
        <v>99.04912836767036</v>
      </c>
      <c r="J5" s="8">
        <f>SUM(J52,J69,J75,J86,J96,J154:J155,J163:J164,J176,J187,J191:J195,J202:J210,J220,J238)</f>
        <v>13620000</v>
      </c>
      <c r="K5" s="8">
        <f>J5/H5*100</f>
        <v>99.05454545454545</v>
      </c>
    </row>
    <row r="6" spans="1:11" s="6" customFormat="1" ht="15.75">
      <c r="A6" s="4" t="s">
        <v>18</v>
      </c>
      <c r="B6" s="4"/>
      <c r="C6" s="5"/>
      <c r="D6" s="5"/>
      <c r="E6" s="5"/>
      <c r="F6" s="8"/>
      <c r="G6" s="8"/>
      <c r="H6" s="5"/>
      <c r="I6" s="8"/>
      <c r="J6" s="5"/>
      <c r="K6" s="8"/>
    </row>
    <row r="7" spans="1:11" s="6" customFormat="1" ht="15.75">
      <c r="A7" s="4" t="s">
        <v>72</v>
      </c>
      <c r="B7" s="4"/>
      <c r="C7" s="8">
        <f>SUM(C119:C120,C128:C129,C137:C138,C152:C153)</f>
        <v>34499580</v>
      </c>
      <c r="D7" s="8">
        <f>SUM(D119:D120,D128:D129,D137:D138,D152:D153)</f>
        <v>34499580</v>
      </c>
      <c r="E7" s="8">
        <f>SUM(E128:E129,E137:E138,E152:E153,E161:E162)</f>
        <v>19756300</v>
      </c>
      <c r="F7" s="8">
        <f aca="true" t="shared" si="0" ref="F7:F12">E7/C7*100</f>
        <v>57.26533482436598</v>
      </c>
      <c r="G7" s="8">
        <f aca="true" t="shared" si="1" ref="G7:G12">E7/D7*100</f>
        <v>57.26533482436598</v>
      </c>
      <c r="H7" s="8">
        <f>SUM(H128:H129,H137:H138,H152:H153,H161:H162)</f>
        <v>14600000</v>
      </c>
      <c r="I7" s="8">
        <f aca="true" t="shared" si="2" ref="I7:I12">H7/E7*100</f>
        <v>73.90047731609664</v>
      </c>
      <c r="J7" s="8">
        <f>SUM(J128:J129,J137:J138,J152:J153,J161:J162)</f>
        <v>4800000</v>
      </c>
      <c r="K7" s="8">
        <f aca="true" t="shared" si="3" ref="K7:K12">J7/H7*100</f>
        <v>32.87671232876712</v>
      </c>
    </row>
    <row r="8" spans="1:11" s="6" customFormat="1" ht="15.75">
      <c r="A8" s="4" t="s">
        <v>73</v>
      </c>
      <c r="B8" s="4"/>
      <c r="C8" s="8">
        <f>SUM(C100:C107)</f>
        <v>150000</v>
      </c>
      <c r="D8" s="8">
        <f>SUM(D100:D107)</f>
        <v>150000</v>
      </c>
      <c r="E8" s="8">
        <f>SUM(E100:E107)</f>
        <v>165000</v>
      </c>
      <c r="F8" s="8">
        <f t="shared" si="0"/>
        <v>110.00000000000001</v>
      </c>
      <c r="G8" s="8">
        <f t="shared" si="1"/>
        <v>110.00000000000001</v>
      </c>
      <c r="H8" s="8">
        <f>SUM(H100:H107)</f>
        <v>171000</v>
      </c>
      <c r="I8" s="8">
        <f t="shared" si="2"/>
        <v>103.63636363636364</v>
      </c>
      <c r="J8" s="8">
        <f>SUM(J100:J107)</f>
        <v>171000</v>
      </c>
      <c r="K8" s="8">
        <f t="shared" si="3"/>
        <v>100</v>
      </c>
    </row>
    <row r="9" spans="1:11" s="6" customFormat="1" ht="15.75">
      <c r="A9" s="4" t="s">
        <v>101</v>
      </c>
      <c r="B9" s="4"/>
      <c r="C9" s="8">
        <f>SUM(C196:C200,C211:C218,C221,C224,C226,C228)</f>
        <v>25953540</v>
      </c>
      <c r="D9" s="8">
        <f>SUM(D196:D200,D211:D218,D221,D224,D226,D228)</f>
        <v>25953540</v>
      </c>
      <c r="E9" s="8">
        <f>SUM(E196:E200,E211:E218,E221)</f>
        <v>27291000</v>
      </c>
      <c r="F9" s="8">
        <f t="shared" si="0"/>
        <v>105.1532854477655</v>
      </c>
      <c r="G9" s="8">
        <f t="shared" si="1"/>
        <v>105.1532854477655</v>
      </c>
      <c r="H9" s="8">
        <f>SUM(H196:H200,H211:H218,H221)</f>
        <v>103100000</v>
      </c>
      <c r="I9" s="8">
        <f t="shared" si="2"/>
        <v>377.78022058554103</v>
      </c>
      <c r="J9" s="8">
        <f>SUM(J196:J200,J211:J218,J221)</f>
        <v>126400000</v>
      </c>
      <c r="K9" s="8">
        <f t="shared" si="3"/>
        <v>122.59941804073715</v>
      </c>
    </row>
    <row r="10" spans="1:11" s="6" customFormat="1" ht="15.75">
      <c r="A10" s="4" t="s">
        <v>74</v>
      </c>
      <c r="B10" s="4"/>
      <c r="C10" s="8">
        <f>SUM(C58,C148)</f>
        <v>51909692</v>
      </c>
      <c r="D10" s="8">
        <f>SUM(D58,D148)</f>
        <v>51909692</v>
      </c>
      <c r="E10" s="8">
        <f>SUM(E58,E148)</f>
        <v>50989559</v>
      </c>
      <c r="F10" s="8">
        <f t="shared" si="0"/>
        <v>98.22743506164514</v>
      </c>
      <c r="G10" s="8">
        <f t="shared" si="1"/>
        <v>98.22743506164514</v>
      </c>
      <c r="H10" s="8">
        <f>SUM(H58,H148)</f>
        <v>51868860</v>
      </c>
      <c r="I10" s="8">
        <f t="shared" si="2"/>
        <v>101.724472651352</v>
      </c>
      <c r="J10" s="8">
        <f>SUM(J58,J148)</f>
        <v>52956381</v>
      </c>
      <c r="K10" s="8">
        <f t="shared" si="3"/>
        <v>102.09667418948479</v>
      </c>
    </row>
    <row r="11" spans="1:11" s="1" customFormat="1" ht="15.75">
      <c r="A11" s="3"/>
      <c r="B11" s="3"/>
      <c r="C11" s="21"/>
      <c r="D11" s="21"/>
      <c r="E11" s="21"/>
      <c r="F11" s="8"/>
      <c r="G11" s="8"/>
      <c r="H11" s="21"/>
      <c r="I11" s="8"/>
      <c r="J11" s="21"/>
      <c r="K11" s="8"/>
    </row>
    <row r="12" spans="1:11" s="1" customFormat="1" ht="15.75">
      <c r="A12" s="3" t="s">
        <v>19</v>
      </c>
      <c r="B12" s="3"/>
      <c r="C12" s="8">
        <f>SUM(C5:C10)</f>
        <v>127342352</v>
      </c>
      <c r="D12" s="8">
        <f aca="true" t="shared" si="4" ref="D12:J12">SUM(D5:D10)</f>
        <v>127642352</v>
      </c>
      <c r="E12" s="8">
        <f t="shared" si="4"/>
        <v>112083859</v>
      </c>
      <c r="F12" s="8">
        <f t="shared" si="0"/>
        <v>88.01773898443466</v>
      </c>
      <c r="G12" s="8">
        <f t="shared" si="1"/>
        <v>87.81086938918205</v>
      </c>
      <c r="H12" s="8">
        <f t="shared" si="4"/>
        <v>183489860</v>
      </c>
      <c r="I12" s="8">
        <f t="shared" si="2"/>
        <v>163.70765749598255</v>
      </c>
      <c r="J12" s="8">
        <f t="shared" si="4"/>
        <v>197947381</v>
      </c>
      <c r="K12" s="8">
        <f t="shared" si="3"/>
        <v>107.8791934333592</v>
      </c>
    </row>
    <row r="13" spans="1:11" s="2" customFormat="1" ht="15.75">
      <c r="A13" s="9"/>
      <c r="B13" s="9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20" customFormat="1" ht="25.5">
      <c r="A14" s="50" t="s">
        <v>20</v>
      </c>
      <c r="B14" s="50"/>
      <c r="C14" s="23" t="s">
        <v>146</v>
      </c>
      <c r="D14" s="23" t="s">
        <v>132</v>
      </c>
      <c r="E14" s="23" t="s">
        <v>131</v>
      </c>
      <c r="F14" s="23" t="s">
        <v>75</v>
      </c>
      <c r="G14" s="23" t="s">
        <v>75</v>
      </c>
      <c r="H14" s="23" t="s">
        <v>92</v>
      </c>
      <c r="I14" s="23" t="s">
        <v>75</v>
      </c>
      <c r="J14" s="23" t="s">
        <v>130</v>
      </c>
      <c r="K14" s="23" t="s">
        <v>75</v>
      </c>
    </row>
    <row r="15" spans="1:11" s="20" customFormat="1" ht="12.75">
      <c r="A15" s="19"/>
      <c r="B15" s="18"/>
      <c r="C15" s="33" t="s">
        <v>45</v>
      </c>
      <c r="D15" s="33" t="s">
        <v>46</v>
      </c>
      <c r="E15" s="33" t="s">
        <v>134</v>
      </c>
      <c r="F15" s="33" t="s">
        <v>47</v>
      </c>
      <c r="G15" s="33" t="s">
        <v>48</v>
      </c>
      <c r="H15" s="33" t="s">
        <v>49</v>
      </c>
      <c r="I15" s="33" t="s">
        <v>50</v>
      </c>
      <c r="J15" s="33" t="s">
        <v>147</v>
      </c>
      <c r="K15" s="33" t="s">
        <v>148</v>
      </c>
    </row>
    <row r="16" spans="1:11" s="6" customFormat="1" ht="15.75">
      <c r="A16" s="51" t="s">
        <v>51</v>
      </c>
      <c r="B16" s="51"/>
      <c r="C16" s="5"/>
      <c r="D16" s="5"/>
      <c r="E16" s="5"/>
      <c r="F16" s="5"/>
      <c r="G16" s="5"/>
      <c r="H16" s="5"/>
      <c r="I16" s="5"/>
      <c r="J16" s="5"/>
      <c r="K16" s="5"/>
    </row>
    <row r="17" spans="1:11" s="6" customFormat="1" ht="15.75">
      <c r="A17" s="10">
        <v>31</v>
      </c>
      <c r="B17" s="11" t="s">
        <v>0</v>
      </c>
      <c r="C17" s="8">
        <f>SUM(C18:C22)</f>
        <v>3096365</v>
      </c>
      <c r="D17" s="8">
        <f aca="true" t="shared" si="5" ref="D17:J17">SUM(D18:D22)</f>
        <v>2853235</v>
      </c>
      <c r="E17" s="8">
        <f t="shared" si="5"/>
        <v>3327100</v>
      </c>
      <c r="F17" s="8">
        <f aca="true" t="shared" si="6" ref="F17:F52">E17/C17*100</f>
        <v>107.45180235534248</v>
      </c>
      <c r="G17" s="8">
        <f aca="true" t="shared" si="7" ref="G17:G52">E17/D17*100</f>
        <v>116.60799057911457</v>
      </c>
      <c r="H17" s="8">
        <f t="shared" si="5"/>
        <v>3443800</v>
      </c>
      <c r="I17" s="8">
        <f aca="true" t="shared" si="8" ref="I17:I86">H17/E17*100</f>
        <v>103.50755913558353</v>
      </c>
      <c r="J17" s="8">
        <f t="shared" si="5"/>
        <v>3462800</v>
      </c>
      <c r="K17" s="8">
        <f aca="true" t="shared" si="9" ref="K17:K86">J17/H17*100</f>
        <v>100.55171612753352</v>
      </c>
    </row>
    <row r="18" spans="1:11" s="6" customFormat="1" ht="15.75">
      <c r="A18" s="4">
        <v>3111</v>
      </c>
      <c r="B18" s="12" t="s">
        <v>21</v>
      </c>
      <c r="C18" s="5">
        <v>2593500</v>
      </c>
      <c r="D18" s="5">
        <v>2377370</v>
      </c>
      <c r="E18" s="5">
        <v>2791000</v>
      </c>
      <c r="F18" s="5">
        <f t="shared" si="6"/>
        <v>107.61519182571814</v>
      </c>
      <c r="G18" s="5">
        <f t="shared" si="7"/>
        <v>117.39863799072083</v>
      </c>
      <c r="H18" s="5">
        <v>2892000</v>
      </c>
      <c r="I18" s="5">
        <f t="shared" si="8"/>
        <v>103.61877463274811</v>
      </c>
      <c r="J18" s="5">
        <v>2906000</v>
      </c>
      <c r="K18" s="5">
        <f t="shared" si="9"/>
        <v>100.48409405255879</v>
      </c>
    </row>
    <row r="19" spans="1:11" s="6" customFormat="1" ht="15.75">
      <c r="A19" s="4">
        <v>3113</v>
      </c>
      <c r="B19" s="12" t="s">
        <v>31</v>
      </c>
      <c r="C19" s="5">
        <v>42000</v>
      </c>
      <c r="D19" s="5">
        <v>42000</v>
      </c>
      <c r="E19" s="5">
        <v>30000</v>
      </c>
      <c r="F19" s="5">
        <f t="shared" si="6"/>
        <v>71.42857142857143</v>
      </c>
      <c r="G19" s="5">
        <f t="shared" si="7"/>
        <v>71.42857142857143</v>
      </c>
      <c r="H19" s="5">
        <v>30000</v>
      </c>
      <c r="I19" s="5">
        <f>H19/E19*100</f>
        <v>100</v>
      </c>
      <c r="J19" s="5">
        <v>30000</v>
      </c>
      <c r="K19" s="5">
        <f t="shared" si="9"/>
        <v>100</v>
      </c>
    </row>
    <row r="20" spans="1:11" s="6" customFormat="1" ht="15.75">
      <c r="A20" s="34">
        <v>3121</v>
      </c>
      <c r="B20" s="35" t="s">
        <v>17</v>
      </c>
      <c r="C20" s="36">
        <v>17500</v>
      </c>
      <c r="D20" s="36">
        <v>22500</v>
      </c>
      <c r="E20" s="36">
        <v>19100</v>
      </c>
      <c r="F20" s="36">
        <f t="shared" si="6"/>
        <v>109.14285714285714</v>
      </c>
      <c r="G20" s="36">
        <f t="shared" si="7"/>
        <v>84.88888888888889</v>
      </c>
      <c r="H20" s="36">
        <v>19800</v>
      </c>
      <c r="I20" s="36">
        <f t="shared" si="8"/>
        <v>103.66492146596859</v>
      </c>
      <c r="J20" s="36">
        <v>21800</v>
      </c>
      <c r="K20" s="36">
        <f t="shared" si="9"/>
        <v>110.1010101010101</v>
      </c>
    </row>
    <row r="21" spans="1:11" s="6" customFormat="1" ht="15.75">
      <c r="A21" s="34">
        <v>3132</v>
      </c>
      <c r="B21" s="35" t="s">
        <v>1</v>
      </c>
      <c r="C21" s="36">
        <v>398050</v>
      </c>
      <c r="D21" s="36">
        <v>368050</v>
      </c>
      <c r="E21" s="36">
        <v>439000</v>
      </c>
      <c r="F21" s="36">
        <f t="shared" si="6"/>
        <v>110.2876523049868</v>
      </c>
      <c r="G21" s="36">
        <f t="shared" si="7"/>
        <v>119.27727210976768</v>
      </c>
      <c r="H21" s="36">
        <v>452000</v>
      </c>
      <c r="I21" s="36">
        <f t="shared" si="8"/>
        <v>102.9612756264237</v>
      </c>
      <c r="J21" s="36">
        <v>455000</v>
      </c>
      <c r="K21" s="36">
        <f t="shared" si="9"/>
        <v>100.66371681415929</v>
      </c>
    </row>
    <row r="22" spans="1:11" s="6" customFormat="1" ht="15.75">
      <c r="A22" s="34">
        <v>3133</v>
      </c>
      <c r="B22" s="35" t="s">
        <v>2</v>
      </c>
      <c r="C22" s="36">
        <v>45315</v>
      </c>
      <c r="D22" s="36">
        <v>43315</v>
      </c>
      <c r="E22" s="36">
        <v>48000</v>
      </c>
      <c r="F22" s="36">
        <f t="shared" si="6"/>
        <v>105.92519033432639</v>
      </c>
      <c r="G22" s="36">
        <f t="shared" si="7"/>
        <v>110.81611450998498</v>
      </c>
      <c r="H22" s="36">
        <v>50000</v>
      </c>
      <c r="I22" s="36">
        <f t="shared" si="8"/>
        <v>104.16666666666667</v>
      </c>
      <c r="J22" s="36">
        <v>50000</v>
      </c>
      <c r="K22" s="36">
        <f t="shared" si="9"/>
        <v>100</v>
      </c>
    </row>
    <row r="23" spans="1:11" s="6" customFormat="1" ht="15.75">
      <c r="A23" s="10">
        <v>32</v>
      </c>
      <c r="B23" s="11" t="s">
        <v>3</v>
      </c>
      <c r="C23" s="8">
        <f>SUM(C24:C42)</f>
        <v>1766585</v>
      </c>
      <c r="D23" s="8">
        <f aca="true" t="shared" si="10" ref="D23:J23">SUM(D24:D42)</f>
        <v>2536715</v>
      </c>
      <c r="E23" s="8">
        <f t="shared" si="10"/>
        <v>1539000</v>
      </c>
      <c r="F23" s="8">
        <f t="shared" si="6"/>
        <v>87.1172346646213</v>
      </c>
      <c r="G23" s="8">
        <f t="shared" si="7"/>
        <v>60.6690148479431</v>
      </c>
      <c r="H23" s="8">
        <f t="shared" si="10"/>
        <v>1159000</v>
      </c>
      <c r="I23" s="8">
        <f t="shared" si="8"/>
        <v>75.30864197530865</v>
      </c>
      <c r="J23" s="8">
        <f t="shared" si="10"/>
        <v>1159000</v>
      </c>
      <c r="K23" s="8">
        <f t="shared" si="9"/>
        <v>100</v>
      </c>
    </row>
    <row r="24" spans="1:11" s="6" customFormat="1" ht="15.75">
      <c r="A24" s="4">
        <v>3211</v>
      </c>
      <c r="B24" s="12" t="s">
        <v>4</v>
      </c>
      <c r="C24" s="5">
        <v>199500</v>
      </c>
      <c r="D24" s="5">
        <v>99500</v>
      </c>
      <c r="E24" s="5">
        <v>170000</v>
      </c>
      <c r="F24" s="5">
        <f t="shared" si="6"/>
        <v>85.21303258145363</v>
      </c>
      <c r="G24" s="5">
        <f t="shared" si="7"/>
        <v>170.85427135678393</v>
      </c>
      <c r="H24" s="5">
        <v>170000</v>
      </c>
      <c r="I24" s="5">
        <f t="shared" si="8"/>
        <v>100</v>
      </c>
      <c r="J24" s="5">
        <v>170000</v>
      </c>
      <c r="K24" s="5">
        <f t="shared" si="9"/>
        <v>100</v>
      </c>
    </row>
    <row r="25" spans="1:11" s="6" customFormat="1" ht="31.5">
      <c r="A25" s="34">
        <v>3212</v>
      </c>
      <c r="B25" s="35" t="s">
        <v>5</v>
      </c>
      <c r="C25" s="36">
        <v>104500</v>
      </c>
      <c r="D25" s="36">
        <v>90500</v>
      </c>
      <c r="E25" s="36">
        <v>100000</v>
      </c>
      <c r="F25" s="36">
        <f t="shared" si="6"/>
        <v>95.69377990430623</v>
      </c>
      <c r="G25" s="36">
        <f t="shared" si="7"/>
        <v>110.49723756906079</v>
      </c>
      <c r="H25" s="36">
        <v>100000</v>
      </c>
      <c r="I25" s="36">
        <f t="shared" si="8"/>
        <v>100</v>
      </c>
      <c r="J25" s="36">
        <v>100000</v>
      </c>
      <c r="K25" s="36">
        <f t="shared" si="9"/>
        <v>100</v>
      </c>
    </row>
    <row r="26" spans="1:11" s="6" customFormat="1" ht="15.75">
      <c r="A26" s="4">
        <v>3213</v>
      </c>
      <c r="B26" s="12" t="s">
        <v>6</v>
      </c>
      <c r="C26" s="5">
        <v>40000</v>
      </c>
      <c r="D26" s="5">
        <v>30000</v>
      </c>
      <c r="E26" s="5">
        <v>55000</v>
      </c>
      <c r="F26" s="5">
        <f t="shared" si="6"/>
        <v>137.5</v>
      </c>
      <c r="G26" s="5">
        <f t="shared" si="7"/>
        <v>183.33333333333331</v>
      </c>
      <c r="H26" s="5">
        <v>60000</v>
      </c>
      <c r="I26" s="5">
        <f t="shared" si="8"/>
        <v>109.09090909090908</v>
      </c>
      <c r="J26" s="5">
        <v>60000</v>
      </c>
      <c r="K26" s="5">
        <f t="shared" si="9"/>
        <v>100</v>
      </c>
    </row>
    <row r="27" spans="1:11" s="6" customFormat="1" ht="31.5">
      <c r="A27" s="4">
        <v>3221</v>
      </c>
      <c r="B27" s="12" t="s">
        <v>7</v>
      </c>
      <c r="C27" s="5">
        <v>40000</v>
      </c>
      <c r="D27" s="5">
        <v>40000</v>
      </c>
      <c r="E27" s="5">
        <v>55000</v>
      </c>
      <c r="F27" s="5">
        <f t="shared" si="6"/>
        <v>137.5</v>
      </c>
      <c r="G27" s="5">
        <f t="shared" si="7"/>
        <v>137.5</v>
      </c>
      <c r="H27" s="5">
        <v>60000</v>
      </c>
      <c r="I27" s="5">
        <f t="shared" si="8"/>
        <v>109.09090909090908</v>
      </c>
      <c r="J27" s="5">
        <v>60000</v>
      </c>
      <c r="K27" s="5">
        <f t="shared" si="9"/>
        <v>100</v>
      </c>
    </row>
    <row r="28" spans="1:11" s="6" customFormat="1" ht="15.75">
      <c r="A28" s="34">
        <v>3223</v>
      </c>
      <c r="B28" s="35" t="s">
        <v>133</v>
      </c>
      <c r="C28" s="36">
        <v>0</v>
      </c>
      <c r="D28" s="36">
        <v>10000</v>
      </c>
      <c r="E28" s="36">
        <v>160000</v>
      </c>
      <c r="F28" s="36"/>
      <c r="G28" s="36">
        <f t="shared" si="7"/>
        <v>1600</v>
      </c>
      <c r="H28" s="36">
        <v>160000</v>
      </c>
      <c r="I28" s="36">
        <f t="shared" si="8"/>
        <v>100</v>
      </c>
      <c r="J28" s="36">
        <v>160000</v>
      </c>
      <c r="K28" s="36">
        <f t="shared" si="9"/>
        <v>100</v>
      </c>
    </row>
    <row r="29" spans="1:11" s="6" customFormat="1" ht="31.5">
      <c r="A29" s="4">
        <v>3224</v>
      </c>
      <c r="B29" s="12" t="s">
        <v>37</v>
      </c>
      <c r="C29" s="5">
        <v>2000</v>
      </c>
      <c r="D29" s="5">
        <v>2000</v>
      </c>
      <c r="E29" s="5">
        <v>4000</v>
      </c>
      <c r="F29" s="5">
        <f t="shared" si="6"/>
        <v>200</v>
      </c>
      <c r="G29" s="5">
        <f t="shared" si="7"/>
        <v>200</v>
      </c>
      <c r="H29" s="5">
        <v>4000</v>
      </c>
      <c r="I29" s="5">
        <f t="shared" si="8"/>
        <v>100</v>
      </c>
      <c r="J29" s="5">
        <v>4000</v>
      </c>
      <c r="K29" s="5">
        <f t="shared" si="9"/>
        <v>100</v>
      </c>
    </row>
    <row r="30" spans="1:11" s="6" customFormat="1" ht="15.75">
      <c r="A30" s="4">
        <v>3225</v>
      </c>
      <c r="B30" s="12" t="s">
        <v>36</v>
      </c>
      <c r="C30" s="5">
        <v>2000</v>
      </c>
      <c r="D30" s="5">
        <v>2000</v>
      </c>
      <c r="E30" s="5">
        <v>4000</v>
      </c>
      <c r="F30" s="5">
        <f t="shared" si="6"/>
        <v>200</v>
      </c>
      <c r="G30" s="5">
        <f t="shared" si="7"/>
        <v>200</v>
      </c>
      <c r="H30" s="5">
        <v>4000</v>
      </c>
      <c r="I30" s="5">
        <f t="shared" si="8"/>
        <v>100</v>
      </c>
      <c r="J30" s="5">
        <v>4000</v>
      </c>
      <c r="K30" s="5">
        <f t="shared" si="9"/>
        <v>100</v>
      </c>
    </row>
    <row r="31" spans="1:11" s="6" customFormat="1" ht="15.75">
      <c r="A31" s="4">
        <v>3231</v>
      </c>
      <c r="B31" s="12" t="s">
        <v>8</v>
      </c>
      <c r="C31" s="5">
        <v>130000</v>
      </c>
      <c r="D31" s="5">
        <v>130000</v>
      </c>
      <c r="E31" s="5">
        <v>140000</v>
      </c>
      <c r="F31" s="5">
        <f t="shared" si="6"/>
        <v>107.6923076923077</v>
      </c>
      <c r="G31" s="5">
        <f t="shared" si="7"/>
        <v>107.6923076923077</v>
      </c>
      <c r="H31" s="5">
        <v>140000</v>
      </c>
      <c r="I31" s="5">
        <f t="shared" si="8"/>
        <v>100</v>
      </c>
      <c r="J31" s="5">
        <v>140000</v>
      </c>
      <c r="K31" s="5">
        <f t="shared" si="9"/>
        <v>100</v>
      </c>
    </row>
    <row r="32" spans="1:11" s="6" customFormat="1" ht="31.5">
      <c r="A32" s="34">
        <v>3232</v>
      </c>
      <c r="B32" s="35" t="s">
        <v>9</v>
      </c>
      <c r="C32" s="36">
        <v>221585</v>
      </c>
      <c r="D32" s="36">
        <v>891115</v>
      </c>
      <c r="E32" s="36">
        <v>150000</v>
      </c>
      <c r="F32" s="36">
        <f t="shared" si="6"/>
        <v>67.69411286865086</v>
      </c>
      <c r="G32" s="36">
        <f t="shared" si="7"/>
        <v>16.832844245692193</v>
      </c>
      <c r="H32" s="36">
        <v>20000</v>
      </c>
      <c r="I32" s="36">
        <f t="shared" si="8"/>
        <v>13.333333333333334</v>
      </c>
      <c r="J32" s="36">
        <v>20000</v>
      </c>
      <c r="K32" s="36">
        <f t="shared" si="9"/>
        <v>100</v>
      </c>
    </row>
    <row r="33" spans="1:11" s="6" customFormat="1" ht="15.75">
      <c r="A33" s="4">
        <v>3233</v>
      </c>
      <c r="B33" s="12" t="s">
        <v>10</v>
      </c>
      <c r="C33" s="5">
        <v>50000</v>
      </c>
      <c r="D33" s="5">
        <v>50000</v>
      </c>
      <c r="E33" s="5">
        <v>50000</v>
      </c>
      <c r="F33" s="5">
        <f t="shared" si="6"/>
        <v>100</v>
      </c>
      <c r="G33" s="5">
        <f t="shared" si="7"/>
        <v>100</v>
      </c>
      <c r="H33" s="5">
        <v>60000</v>
      </c>
      <c r="I33" s="5">
        <f t="shared" si="8"/>
        <v>120</v>
      </c>
      <c r="J33" s="5">
        <v>60000</v>
      </c>
      <c r="K33" s="5">
        <f t="shared" si="9"/>
        <v>100</v>
      </c>
    </row>
    <row r="34" spans="1:16" s="6" customFormat="1" ht="15.75">
      <c r="A34" s="34">
        <v>3234</v>
      </c>
      <c r="B34" s="35" t="s">
        <v>102</v>
      </c>
      <c r="C34" s="36">
        <v>6000</v>
      </c>
      <c r="D34" s="36">
        <v>6000</v>
      </c>
      <c r="E34" s="36">
        <v>90000</v>
      </c>
      <c r="F34" s="36">
        <f t="shared" si="6"/>
        <v>1500</v>
      </c>
      <c r="G34" s="36">
        <f t="shared" si="7"/>
        <v>1500</v>
      </c>
      <c r="H34" s="36">
        <v>90000</v>
      </c>
      <c r="I34" s="36">
        <f t="shared" si="8"/>
        <v>100</v>
      </c>
      <c r="J34" s="36">
        <v>90000</v>
      </c>
      <c r="K34" s="36">
        <f t="shared" si="9"/>
        <v>100</v>
      </c>
      <c r="L34" s="40"/>
      <c r="M34" s="40"/>
      <c r="N34" s="40"/>
      <c r="O34" s="40"/>
      <c r="P34" s="40"/>
    </row>
    <row r="35" spans="1:11" s="6" customFormat="1" ht="15.75">
      <c r="A35" s="4">
        <v>3235</v>
      </c>
      <c r="B35" s="12" t="s">
        <v>25</v>
      </c>
      <c r="C35" s="5">
        <v>810000</v>
      </c>
      <c r="D35" s="5">
        <v>810000</v>
      </c>
      <c r="E35" s="5">
        <v>70000</v>
      </c>
      <c r="F35" s="5">
        <f t="shared" si="6"/>
        <v>8.641975308641975</v>
      </c>
      <c r="G35" s="5">
        <f t="shared" si="7"/>
        <v>8.641975308641975</v>
      </c>
      <c r="H35" s="5">
        <v>100000</v>
      </c>
      <c r="I35" s="5">
        <f t="shared" si="8"/>
        <v>142.85714285714286</v>
      </c>
      <c r="J35" s="5">
        <v>100000</v>
      </c>
      <c r="K35" s="5">
        <f t="shared" si="9"/>
        <v>100</v>
      </c>
    </row>
    <row r="36" spans="1:11" s="6" customFormat="1" ht="15.75">
      <c r="A36" s="4">
        <v>3236</v>
      </c>
      <c r="B36" s="12" t="s">
        <v>39</v>
      </c>
      <c r="C36" s="5">
        <v>5000</v>
      </c>
      <c r="D36" s="5">
        <v>5000</v>
      </c>
      <c r="E36" s="5">
        <v>15000</v>
      </c>
      <c r="F36" s="5">
        <f t="shared" si="6"/>
        <v>300</v>
      </c>
      <c r="G36" s="5">
        <f t="shared" si="7"/>
        <v>300</v>
      </c>
      <c r="H36" s="5">
        <v>15000</v>
      </c>
      <c r="I36" s="5">
        <f t="shared" si="8"/>
        <v>100</v>
      </c>
      <c r="J36" s="5">
        <v>15000</v>
      </c>
      <c r="K36" s="5">
        <f t="shared" si="9"/>
        <v>100</v>
      </c>
    </row>
    <row r="37" spans="1:11" s="6" customFormat="1" ht="15.75">
      <c r="A37" s="4">
        <v>3237</v>
      </c>
      <c r="B37" s="12" t="s">
        <v>11</v>
      </c>
      <c r="C37" s="5">
        <v>35000</v>
      </c>
      <c r="D37" s="5">
        <v>35000</v>
      </c>
      <c r="E37" s="5">
        <v>40000</v>
      </c>
      <c r="F37" s="5">
        <f t="shared" si="6"/>
        <v>114.28571428571428</v>
      </c>
      <c r="G37" s="5">
        <f t="shared" si="7"/>
        <v>114.28571428571428</v>
      </c>
      <c r="H37" s="5">
        <v>40000</v>
      </c>
      <c r="I37" s="5">
        <f t="shared" si="8"/>
        <v>100</v>
      </c>
      <c r="J37" s="5">
        <v>40000</v>
      </c>
      <c r="K37" s="5">
        <f t="shared" si="9"/>
        <v>100</v>
      </c>
    </row>
    <row r="38" spans="1:11" s="6" customFormat="1" ht="15.75">
      <c r="A38" s="4">
        <v>3238</v>
      </c>
      <c r="B38" s="12" t="s">
        <v>12</v>
      </c>
      <c r="C38" s="5">
        <v>80000</v>
      </c>
      <c r="D38" s="5">
        <v>300300</v>
      </c>
      <c r="E38" s="5">
        <v>360000</v>
      </c>
      <c r="F38" s="5">
        <f t="shared" si="6"/>
        <v>450</v>
      </c>
      <c r="G38" s="5">
        <f t="shared" si="7"/>
        <v>119.88011988011988</v>
      </c>
      <c r="H38" s="5">
        <v>70000</v>
      </c>
      <c r="I38" s="5">
        <f t="shared" si="8"/>
        <v>19.444444444444446</v>
      </c>
      <c r="J38" s="5">
        <v>70000</v>
      </c>
      <c r="K38" s="5">
        <f t="shared" si="9"/>
        <v>100</v>
      </c>
    </row>
    <row r="39" spans="1:11" s="6" customFormat="1" ht="15.75">
      <c r="A39" s="4">
        <v>3239</v>
      </c>
      <c r="B39" s="12" t="s">
        <v>24</v>
      </c>
      <c r="C39" s="5">
        <v>10000</v>
      </c>
      <c r="D39" s="5">
        <v>10000</v>
      </c>
      <c r="E39" s="5">
        <v>35000</v>
      </c>
      <c r="F39" s="5">
        <f t="shared" si="6"/>
        <v>350</v>
      </c>
      <c r="G39" s="5">
        <f t="shared" si="7"/>
        <v>350</v>
      </c>
      <c r="H39" s="5">
        <v>35000</v>
      </c>
      <c r="I39" s="5">
        <f t="shared" si="8"/>
        <v>100</v>
      </c>
      <c r="J39" s="5">
        <v>35000</v>
      </c>
      <c r="K39" s="5">
        <f t="shared" si="9"/>
        <v>100</v>
      </c>
    </row>
    <row r="40" spans="1:11" s="6" customFormat="1" ht="31.5">
      <c r="A40" s="4">
        <v>3241</v>
      </c>
      <c r="B40" s="12" t="s">
        <v>44</v>
      </c>
      <c r="C40" s="5">
        <v>10000</v>
      </c>
      <c r="D40" s="5">
        <v>4300</v>
      </c>
      <c r="E40" s="5">
        <v>10000</v>
      </c>
      <c r="F40" s="5">
        <f t="shared" si="6"/>
        <v>100</v>
      </c>
      <c r="G40" s="5">
        <f t="shared" si="7"/>
        <v>232.55813953488374</v>
      </c>
      <c r="H40" s="5">
        <v>10000</v>
      </c>
      <c r="I40" s="5">
        <f t="shared" si="8"/>
        <v>100</v>
      </c>
      <c r="J40" s="5">
        <v>10000</v>
      </c>
      <c r="K40" s="5">
        <f t="shared" si="9"/>
        <v>100</v>
      </c>
    </row>
    <row r="41" spans="1:11" s="6" customFormat="1" ht="15.75">
      <c r="A41" s="4">
        <v>3293</v>
      </c>
      <c r="B41" s="12" t="s">
        <v>14</v>
      </c>
      <c r="C41" s="5">
        <v>20000</v>
      </c>
      <c r="D41" s="5">
        <v>20000</v>
      </c>
      <c r="E41" s="5">
        <v>30000</v>
      </c>
      <c r="F41" s="5">
        <f t="shared" si="6"/>
        <v>150</v>
      </c>
      <c r="G41" s="5">
        <f t="shared" si="7"/>
        <v>150</v>
      </c>
      <c r="H41" s="5">
        <v>20000</v>
      </c>
      <c r="I41" s="5">
        <f t="shared" si="8"/>
        <v>66.66666666666666</v>
      </c>
      <c r="J41" s="5">
        <v>20000</v>
      </c>
      <c r="K41" s="5">
        <f t="shared" si="9"/>
        <v>100</v>
      </c>
    </row>
    <row r="42" spans="1:11" s="6" customFormat="1" ht="15.75">
      <c r="A42" s="4">
        <v>3299</v>
      </c>
      <c r="B42" s="12" t="s">
        <v>13</v>
      </c>
      <c r="C42" s="5">
        <v>1000</v>
      </c>
      <c r="D42" s="5">
        <v>1000</v>
      </c>
      <c r="E42" s="5">
        <v>1000</v>
      </c>
      <c r="F42" s="5">
        <f t="shared" si="6"/>
        <v>100</v>
      </c>
      <c r="G42" s="5">
        <f t="shared" si="7"/>
        <v>100</v>
      </c>
      <c r="H42" s="5">
        <v>1000</v>
      </c>
      <c r="I42" s="5">
        <f t="shared" si="8"/>
        <v>100</v>
      </c>
      <c r="J42" s="5">
        <v>1000</v>
      </c>
      <c r="K42" s="5">
        <f t="shared" si="9"/>
        <v>100</v>
      </c>
    </row>
    <row r="43" spans="1:11" s="6" customFormat="1" ht="15.75">
      <c r="A43" s="10">
        <v>34</v>
      </c>
      <c r="B43" s="11" t="s">
        <v>15</v>
      </c>
      <c r="C43" s="8">
        <f>SUM(C44:C45)</f>
        <v>5500</v>
      </c>
      <c r="D43" s="8">
        <f aca="true" t="shared" si="11" ref="D43:J43">SUM(D44:D45)</f>
        <v>5500</v>
      </c>
      <c r="E43" s="8">
        <f t="shared" si="11"/>
        <v>6000</v>
      </c>
      <c r="F43" s="8">
        <f t="shared" si="6"/>
        <v>109.09090909090908</v>
      </c>
      <c r="G43" s="8">
        <f t="shared" si="7"/>
        <v>109.09090909090908</v>
      </c>
      <c r="H43" s="8">
        <f t="shared" si="11"/>
        <v>6000</v>
      </c>
      <c r="I43" s="8">
        <f t="shared" si="8"/>
        <v>100</v>
      </c>
      <c r="J43" s="8">
        <f t="shared" si="11"/>
        <v>6000</v>
      </c>
      <c r="K43" s="8">
        <f t="shared" si="9"/>
        <v>100</v>
      </c>
    </row>
    <row r="44" spans="1:11" s="6" customFormat="1" ht="31.5">
      <c r="A44" s="4">
        <v>3431</v>
      </c>
      <c r="B44" s="12" t="s">
        <v>16</v>
      </c>
      <c r="C44" s="5">
        <v>4000</v>
      </c>
      <c r="D44" s="5">
        <v>4000</v>
      </c>
      <c r="E44" s="5">
        <v>4000</v>
      </c>
      <c r="F44" s="5">
        <f t="shared" si="6"/>
        <v>100</v>
      </c>
      <c r="G44" s="5">
        <f t="shared" si="7"/>
        <v>100</v>
      </c>
      <c r="H44" s="5">
        <v>4000</v>
      </c>
      <c r="I44" s="5">
        <f t="shared" si="8"/>
        <v>100</v>
      </c>
      <c r="J44" s="5">
        <v>4000</v>
      </c>
      <c r="K44" s="5">
        <f t="shared" si="9"/>
        <v>100</v>
      </c>
    </row>
    <row r="45" spans="1:11" s="6" customFormat="1" ht="15.75">
      <c r="A45" s="4">
        <v>3433</v>
      </c>
      <c r="B45" s="12" t="s">
        <v>38</v>
      </c>
      <c r="C45" s="5">
        <v>1500</v>
      </c>
      <c r="D45" s="5">
        <v>1500</v>
      </c>
      <c r="E45" s="5">
        <v>2000</v>
      </c>
      <c r="F45" s="5">
        <f t="shared" si="6"/>
        <v>133.33333333333331</v>
      </c>
      <c r="G45" s="5">
        <f t="shared" si="7"/>
        <v>133.33333333333331</v>
      </c>
      <c r="H45" s="5">
        <v>2000</v>
      </c>
      <c r="I45" s="5">
        <f t="shared" si="8"/>
        <v>100</v>
      </c>
      <c r="J45" s="5">
        <v>2000</v>
      </c>
      <c r="K45" s="5">
        <f t="shared" si="9"/>
        <v>100</v>
      </c>
    </row>
    <row r="46" spans="1:11" s="6" customFormat="1" ht="31.5">
      <c r="A46" s="10">
        <v>42</v>
      </c>
      <c r="B46" s="11" t="s">
        <v>29</v>
      </c>
      <c r="C46" s="14">
        <f>SUM(C47:C50)</f>
        <v>51000</v>
      </c>
      <c r="D46" s="14">
        <f aca="true" t="shared" si="12" ref="D46:J46">SUM(D47:D50)</f>
        <v>121000</v>
      </c>
      <c r="E46" s="14">
        <f t="shared" si="12"/>
        <v>200000</v>
      </c>
      <c r="F46" s="14">
        <f t="shared" si="6"/>
        <v>392.156862745098</v>
      </c>
      <c r="G46" s="14">
        <f t="shared" si="7"/>
        <v>165.28925619834712</v>
      </c>
      <c r="H46" s="14">
        <f t="shared" si="12"/>
        <v>45000</v>
      </c>
      <c r="I46" s="14">
        <f t="shared" si="8"/>
        <v>22.5</v>
      </c>
      <c r="J46" s="14">
        <f t="shared" si="12"/>
        <v>45000</v>
      </c>
      <c r="K46" s="14">
        <f t="shared" si="9"/>
        <v>100</v>
      </c>
    </row>
    <row r="47" spans="1:11" s="6" customFormat="1" ht="15.75">
      <c r="A47" s="4">
        <v>4221</v>
      </c>
      <c r="B47" s="12" t="s">
        <v>30</v>
      </c>
      <c r="C47" s="5">
        <v>30000</v>
      </c>
      <c r="D47" s="5">
        <v>70000</v>
      </c>
      <c r="E47" s="5">
        <v>70000</v>
      </c>
      <c r="F47" s="5">
        <f t="shared" si="6"/>
        <v>233.33333333333334</v>
      </c>
      <c r="G47" s="5">
        <f t="shared" si="7"/>
        <v>100</v>
      </c>
      <c r="H47" s="5">
        <v>15000</v>
      </c>
      <c r="I47" s="5">
        <f t="shared" si="8"/>
        <v>21.428571428571427</v>
      </c>
      <c r="J47" s="5">
        <v>15000</v>
      </c>
      <c r="K47" s="5">
        <f t="shared" si="9"/>
        <v>100</v>
      </c>
    </row>
    <row r="48" spans="1:11" s="6" customFormat="1" ht="15.75">
      <c r="A48" s="4">
        <v>4222</v>
      </c>
      <c r="B48" s="12" t="s">
        <v>35</v>
      </c>
      <c r="C48" s="5">
        <v>6000</v>
      </c>
      <c r="D48" s="5">
        <v>16000</v>
      </c>
      <c r="E48" s="5">
        <v>20000</v>
      </c>
      <c r="F48" s="5">
        <f t="shared" si="6"/>
        <v>333.33333333333337</v>
      </c>
      <c r="G48" s="5">
        <f t="shared" si="7"/>
        <v>125</v>
      </c>
      <c r="H48" s="5">
        <v>10000</v>
      </c>
      <c r="I48" s="5">
        <f t="shared" si="8"/>
        <v>50</v>
      </c>
      <c r="J48" s="5">
        <v>10000</v>
      </c>
      <c r="K48" s="5">
        <f t="shared" si="9"/>
        <v>100</v>
      </c>
    </row>
    <row r="49" spans="1:11" s="6" customFormat="1" ht="15.75">
      <c r="A49" s="34">
        <v>4223</v>
      </c>
      <c r="B49" s="35" t="s">
        <v>94</v>
      </c>
      <c r="C49" s="36">
        <v>5000</v>
      </c>
      <c r="D49" s="36">
        <v>15000</v>
      </c>
      <c r="E49" s="36">
        <v>100000</v>
      </c>
      <c r="F49" s="36">
        <f t="shared" si="6"/>
        <v>2000</v>
      </c>
      <c r="G49" s="36">
        <f t="shared" si="7"/>
        <v>666.6666666666667</v>
      </c>
      <c r="H49" s="36">
        <v>10000</v>
      </c>
      <c r="I49" s="36">
        <f t="shared" si="8"/>
        <v>10</v>
      </c>
      <c r="J49" s="36">
        <v>10000</v>
      </c>
      <c r="K49" s="36">
        <f t="shared" si="9"/>
        <v>100</v>
      </c>
    </row>
    <row r="50" spans="1:11" s="6" customFormat="1" ht="31.5">
      <c r="A50" s="34">
        <v>4227</v>
      </c>
      <c r="B50" s="35" t="s">
        <v>95</v>
      </c>
      <c r="C50" s="36">
        <v>10000</v>
      </c>
      <c r="D50" s="36">
        <v>20000</v>
      </c>
      <c r="E50" s="36">
        <v>10000</v>
      </c>
      <c r="F50" s="36">
        <f t="shared" si="6"/>
        <v>100</v>
      </c>
      <c r="G50" s="36">
        <f t="shared" si="7"/>
        <v>50</v>
      </c>
      <c r="H50" s="36">
        <v>10000</v>
      </c>
      <c r="I50" s="36">
        <f t="shared" si="8"/>
        <v>100</v>
      </c>
      <c r="J50" s="36">
        <v>10000</v>
      </c>
      <c r="K50" s="36">
        <f t="shared" si="9"/>
        <v>100</v>
      </c>
    </row>
    <row r="51" spans="1:11" s="6" customFormat="1" ht="15.75">
      <c r="A51" s="4"/>
      <c r="B51" s="12"/>
      <c r="C51" s="5"/>
      <c r="D51" s="5"/>
      <c r="E51" s="5"/>
      <c r="F51" s="5"/>
      <c r="G51" s="5"/>
      <c r="H51" s="5"/>
      <c r="I51" s="5"/>
      <c r="J51" s="5"/>
      <c r="K51" s="5"/>
    </row>
    <row r="52" spans="1:11" s="6" customFormat="1" ht="15.75">
      <c r="A52" s="4"/>
      <c r="B52" s="11" t="s">
        <v>52</v>
      </c>
      <c r="C52" s="8">
        <f>SUM(C17,C23,C43,C46)</f>
        <v>4919450</v>
      </c>
      <c r="D52" s="8">
        <f aca="true" t="shared" si="13" ref="D52:J52">SUM(D17,D23,D43,D46)</f>
        <v>5516450</v>
      </c>
      <c r="E52" s="8">
        <f t="shared" si="13"/>
        <v>5072100</v>
      </c>
      <c r="F52" s="8">
        <f t="shared" si="6"/>
        <v>103.10298915529175</v>
      </c>
      <c r="G52" s="8">
        <f t="shared" si="7"/>
        <v>91.945000861061</v>
      </c>
      <c r="H52" s="8">
        <f t="shared" si="13"/>
        <v>4653800</v>
      </c>
      <c r="I52" s="8">
        <f t="shared" si="8"/>
        <v>91.75292285246742</v>
      </c>
      <c r="J52" s="8">
        <f t="shared" si="13"/>
        <v>4672800</v>
      </c>
      <c r="K52" s="8">
        <f t="shared" si="9"/>
        <v>100.40826851175385</v>
      </c>
    </row>
    <row r="53" spans="1:11" s="6" customFormat="1" ht="15.75">
      <c r="A53" s="4"/>
      <c r="B53" s="12"/>
      <c r="C53" s="5"/>
      <c r="D53" s="5"/>
      <c r="E53" s="5"/>
      <c r="F53" s="5"/>
      <c r="G53" s="5"/>
      <c r="H53" s="5"/>
      <c r="I53" s="5"/>
      <c r="J53" s="5"/>
      <c r="K53" s="5"/>
    </row>
    <row r="54" spans="1:11" s="6" customFormat="1" ht="15.75">
      <c r="A54" s="46" t="s">
        <v>144</v>
      </c>
      <c r="B54" s="47"/>
      <c r="C54" s="47"/>
      <c r="D54" s="47"/>
      <c r="E54" s="47"/>
      <c r="F54" s="47"/>
      <c r="G54" s="47"/>
      <c r="H54" s="47"/>
      <c r="I54" s="47"/>
      <c r="J54" s="47"/>
      <c r="K54" s="52"/>
    </row>
    <row r="55" spans="1:11" s="7" customFormat="1" ht="15.75">
      <c r="A55" s="10">
        <v>38</v>
      </c>
      <c r="B55" s="11" t="s">
        <v>28</v>
      </c>
      <c r="C55" s="14">
        <f aca="true" t="shared" si="14" ref="C55:J55">C56</f>
        <v>46954703</v>
      </c>
      <c r="D55" s="14">
        <f t="shared" si="14"/>
        <v>46954703</v>
      </c>
      <c r="E55" s="14">
        <f>E56</f>
        <v>46120056</v>
      </c>
      <c r="F55" s="14">
        <f aca="true" t="shared" si="15" ref="F55:F115">E55/C55*100</f>
        <v>98.22244216942444</v>
      </c>
      <c r="G55" s="14">
        <f aca="true" t="shared" si="16" ref="G55:G115">E55/D55*100</f>
        <v>98.22244216942444</v>
      </c>
      <c r="H55" s="14">
        <f t="shared" si="14"/>
        <v>46915384</v>
      </c>
      <c r="I55" s="14">
        <f t="shared" si="8"/>
        <v>101.72447318797704</v>
      </c>
      <c r="J55" s="14">
        <f t="shared" si="14"/>
        <v>47899047</v>
      </c>
      <c r="K55" s="14">
        <f t="shared" si="9"/>
        <v>102.0966747282725</v>
      </c>
    </row>
    <row r="56" spans="1:11" s="6" customFormat="1" ht="15.75">
      <c r="A56" s="34">
        <v>3811</v>
      </c>
      <c r="B56" s="35" t="s">
        <v>27</v>
      </c>
      <c r="C56" s="36">
        <v>46954703</v>
      </c>
      <c r="D56" s="36">
        <v>46954703</v>
      </c>
      <c r="E56" s="36">
        <v>46120056</v>
      </c>
      <c r="F56" s="36">
        <f t="shared" si="15"/>
        <v>98.22244216942444</v>
      </c>
      <c r="G56" s="36">
        <f t="shared" si="16"/>
        <v>98.22244216942444</v>
      </c>
      <c r="H56" s="36">
        <v>46915384</v>
      </c>
      <c r="I56" s="36">
        <f t="shared" si="8"/>
        <v>101.72447318797704</v>
      </c>
      <c r="J56" s="36">
        <v>47899047</v>
      </c>
      <c r="K56" s="36">
        <f t="shared" si="9"/>
        <v>102.0966747282725</v>
      </c>
    </row>
    <row r="57" spans="1:11" s="6" customFormat="1" ht="15.75">
      <c r="A57" s="34"/>
      <c r="B57" s="45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7" customFormat="1" ht="15.75">
      <c r="A58" s="10"/>
      <c r="B58" s="11" t="s">
        <v>32</v>
      </c>
      <c r="C58" s="14">
        <f>C55</f>
        <v>46954703</v>
      </c>
      <c r="D58" s="14">
        <f aca="true" t="shared" si="17" ref="D58:J58">D55</f>
        <v>46954703</v>
      </c>
      <c r="E58" s="14">
        <f t="shared" si="17"/>
        <v>46120056</v>
      </c>
      <c r="F58" s="14">
        <f t="shared" si="15"/>
        <v>98.22244216942444</v>
      </c>
      <c r="G58" s="14">
        <f t="shared" si="16"/>
        <v>98.22244216942444</v>
      </c>
      <c r="H58" s="14">
        <f t="shared" si="17"/>
        <v>46915384</v>
      </c>
      <c r="I58" s="14">
        <f t="shared" si="8"/>
        <v>101.72447318797704</v>
      </c>
      <c r="J58" s="14">
        <f t="shared" si="17"/>
        <v>47899047</v>
      </c>
      <c r="K58" s="14">
        <f t="shared" si="9"/>
        <v>102.0966747282725</v>
      </c>
    </row>
    <row r="59" spans="1:11" s="6" customFormat="1" ht="15.75">
      <c r="A59" s="4"/>
      <c r="B59" s="11"/>
      <c r="C59" s="5"/>
      <c r="D59" s="5"/>
      <c r="E59" s="5"/>
      <c r="F59" s="5"/>
      <c r="G59" s="5"/>
      <c r="H59" s="5"/>
      <c r="I59" s="5"/>
      <c r="J59" s="5"/>
      <c r="K59" s="5"/>
    </row>
    <row r="60" spans="1:11" s="6" customFormat="1" ht="15.75">
      <c r="A60" s="10" t="s">
        <v>58</v>
      </c>
      <c r="B60" s="11"/>
      <c r="C60" s="5"/>
      <c r="D60" s="5"/>
      <c r="E60" s="5"/>
      <c r="F60" s="5"/>
      <c r="G60" s="5"/>
      <c r="H60" s="5"/>
      <c r="I60" s="5"/>
      <c r="J60" s="5"/>
      <c r="K60" s="5"/>
    </row>
    <row r="61" spans="1:11" s="7" customFormat="1" ht="15.75">
      <c r="A61" s="10">
        <v>32</v>
      </c>
      <c r="B61" s="11" t="s">
        <v>3</v>
      </c>
      <c r="C61" s="14">
        <f>SUM(C62:C67)</f>
        <v>90000</v>
      </c>
      <c r="D61" s="14">
        <f aca="true" t="shared" si="18" ref="D61:J61">SUM(D62:D67)</f>
        <v>125000</v>
      </c>
      <c r="E61" s="14">
        <f t="shared" si="18"/>
        <v>150000</v>
      </c>
      <c r="F61" s="14">
        <f t="shared" si="15"/>
        <v>166.66666666666669</v>
      </c>
      <c r="G61" s="14">
        <f t="shared" si="16"/>
        <v>120</v>
      </c>
      <c r="H61" s="14">
        <f t="shared" si="18"/>
        <v>90000</v>
      </c>
      <c r="I61" s="14">
        <f t="shared" si="8"/>
        <v>60</v>
      </c>
      <c r="J61" s="14">
        <f t="shared" si="18"/>
        <v>90000</v>
      </c>
      <c r="K61" s="14">
        <f t="shared" si="9"/>
        <v>100</v>
      </c>
    </row>
    <row r="62" spans="1:11" s="6" customFormat="1" ht="15.75">
      <c r="A62" s="4">
        <v>3233</v>
      </c>
      <c r="B62" s="12" t="s">
        <v>10</v>
      </c>
      <c r="C62" s="5">
        <v>15000</v>
      </c>
      <c r="D62" s="5">
        <v>15000</v>
      </c>
      <c r="E62" s="5">
        <v>10000</v>
      </c>
      <c r="F62" s="5">
        <f t="shared" si="15"/>
        <v>66.66666666666666</v>
      </c>
      <c r="G62" s="5">
        <f t="shared" si="16"/>
        <v>66.66666666666666</v>
      </c>
      <c r="H62" s="5">
        <v>15000</v>
      </c>
      <c r="I62" s="5">
        <f t="shared" si="8"/>
        <v>150</v>
      </c>
      <c r="J62" s="5">
        <v>15000</v>
      </c>
      <c r="K62" s="5">
        <f t="shared" si="9"/>
        <v>100</v>
      </c>
    </row>
    <row r="63" spans="1:11" s="6" customFormat="1" ht="15.75">
      <c r="A63" s="4">
        <v>3235</v>
      </c>
      <c r="B63" s="12" t="s">
        <v>25</v>
      </c>
      <c r="C63" s="5">
        <v>30000</v>
      </c>
      <c r="D63" s="5">
        <v>30000</v>
      </c>
      <c r="E63" s="5">
        <v>25000</v>
      </c>
      <c r="F63" s="5">
        <f t="shared" si="15"/>
        <v>83.33333333333334</v>
      </c>
      <c r="G63" s="5">
        <f t="shared" si="16"/>
        <v>83.33333333333334</v>
      </c>
      <c r="H63" s="5">
        <v>30000</v>
      </c>
      <c r="I63" s="5">
        <f t="shared" si="8"/>
        <v>120</v>
      </c>
      <c r="J63" s="5">
        <v>30000</v>
      </c>
      <c r="K63" s="5">
        <f t="shared" si="9"/>
        <v>100</v>
      </c>
    </row>
    <row r="64" spans="1:11" s="6" customFormat="1" ht="15.75">
      <c r="A64" s="4">
        <v>3237</v>
      </c>
      <c r="B64" s="12" t="s">
        <v>11</v>
      </c>
      <c r="C64" s="5">
        <v>10000</v>
      </c>
      <c r="D64" s="5">
        <v>60000</v>
      </c>
      <c r="E64" s="5">
        <v>100000</v>
      </c>
      <c r="F64" s="5">
        <f t="shared" si="15"/>
        <v>1000</v>
      </c>
      <c r="G64" s="5">
        <f t="shared" si="16"/>
        <v>166.66666666666669</v>
      </c>
      <c r="H64" s="5">
        <v>30000</v>
      </c>
      <c r="I64" s="5">
        <f t="shared" si="8"/>
        <v>30</v>
      </c>
      <c r="J64" s="5">
        <v>30000</v>
      </c>
      <c r="K64" s="5">
        <f t="shared" si="9"/>
        <v>100</v>
      </c>
    </row>
    <row r="65" spans="1:11" s="6" customFormat="1" ht="15.75">
      <c r="A65" s="4">
        <v>3239</v>
      </c>
      <c r="B65" s="12" t="s">
        <v>24</v>
      </c>
      <c r="C65" s="5">
        <v>10000</v>
      </c>
      <c r="D65" s="5">
        <v>10000</v>
      </c>
      <c r="E65" s="5">
        <v>5000</v>
      </c>
      <c r="F65" s="5">
        <f t="shared" si="15"/>
        <v>50</v>
      </c>
      <c r="G65" s="5">
        <f t="shared" si="16"/>
        <v>50</v>
      </c>
      <c r="H65" s="5">
        <v>5000</v>
      </c>
      <c r="I65" s="5">
        <f t="shared" si="8"/>
        <v>100</v>
      </c>
      <c r="J65" s="5">
        <v>5000</v>
      </c>
      <c r="K65" s="5">
        <f t="shared" si="9"/>
        <v>100</v>
      </c>
    </row>
    <row r="66" spans="1:11" s="6" customFormat="1" ht="31.5">
      <c r="A66" s="4">
        <v>3241</v>
      </c>
      <c r="B66" s="12" t="s">
        <v>44</v>
      </c>
      <c r="C66" s="5">
        <v>15000</v>
      </c>
      <c r="D66" s="5">
        <v>0</v>
      </c>
      <c r="E66" s="5">
        <v>5000</v>
      </c>
      <c r="F66" s="5">
        <f t="shared" si="15"/>
        <v>33.33333333333333</v>
      </c>
      <c r="G66" s="5"/>
      <c r="H66" s="5">
        <v>5000</v>
      </c>
      <c r="I66" s="5">
        <f t="shared" si="8"/>
        <v>100</v>
      </c>
      <c r="J66" s="5">
        <v>5000</v>
      </c>
      <c r="K66" s="5">
        <f t="shared" si="9"/>
        <v>100</v>
      </c>
    </row>
    <row r="67" spans="1:11" s="6" customFormat="1" ht="15.75">
      <c r="A67" s="4">
        <v>3293</v>
      </c>
      <c r="B67" s="12" t="s">
        <v>14</v>
      </c>
      <c r="C67" s="5">
        <v>10000</v>
      </c>
      <c r="D67" s="5">
        <v>10000</v>
      </c>
      <c r="E67" s="5">
        <v>5000</v>
      </c>
      <c r="F67" s="5">
        <f t="shared" si="15"/>
        <v>50</v>
      </c>
      <c r="G67" s="5">
        <f t="shared" si="16"/>
        <v>50</v>
      </c>
      <c r="H67" s="5">
        <v>5000</v>
      </c>
      <c r="I67" s="5">
        <f t="shared" si="8"/>
        <v>100</v>
      </c>
      <c r="J67" s="5">
        <v>5000</v>
      </c>
      <c r="K67" s="5">
        <f t="shared" si="9"/>
        <v>100</v>
      </c>
    </row>
    <row r="68" spans="1:11" s="6" customFormat="1" ht="15.75">
      <c r="A68" s="4"/>
      <c r="B68" s="11"/>
      <c r="C68" s="5"/>
      <c r="D68" s="5"/>
      <c r="E68" s="5"/>
      <c r="F68" s="5"/>
      <c r="G68" s="5"/>
      <c r="H68" s="5"/>
      <c r="I68" s="5"/>
      <c r="J68" s="5"/>
      <c r="K68" s="5"/>
    </row>
    <row r="69" spans="1:11" s="7" customFormat="1" ht="15.75">
      <c r="A69" s="10"/>
      <c r="B69" s="11" t="s">
        <v>59</v>
      </c>
      <c r="C69" s="14">
        <f>C61</f>
        <v>90000</v>
      </c>
      <c r="D69" s="14">
        <f aca="true" t="shared" si="19" ref="D69:J69">D61</f>
        <v>125000</v>
      </c>
      <c r="E69" s="14">
        <f t="shared" si="19"/>
        <v>150000</v>
      </c>
      <c r="F69" s="14">
        <f t="shared" si="15"/>
        <v>166.66666666666669</v>
      </c>
      <c r="G69" s="14">
        <f t="shared" si="16"/>
        <v>120</v>
      </c>
      <c r="H69" s="14">
        <f t="shared" si="19"/>
        <v>90000</v>
      </c>
      <c r="I69" s="14">
        <f t="shared" si="8"/>
        <v>60</v>
      </c>
      <c r="J69" s="14">
        <f t="shared" si="19"/>
        <v>90000</v>
      </c>
      <c r="K69" s="14">
        <f t="shared" si="9"/>
        <v>100</v>
      </c>
    </row>
    <row r="70" spans="1:11" s="6" customFormat="1" ht="15.75">
      <c r="A70" s="4"/>
      <c r="B70" s="11"/>
      <c r="C70" s="5"/>
      <c r="D70" s="5"/>
      <c r="E70" s="5"/>
      <c r="F70" s="5"/>
      <c r="G70" s="5"/>
      <c r="H70" s="5"/>
      <c r="I70" s="5"/>
      <c r="J70" s="5"/>
      <c r="K70" s="5"/>
    </row>
    <row r="71" spans="1:11" s="6" customFormat="1" ht="15.75">
      <c r="A71" s="10" t="s">
        <v>156</v>
      </c>
      <c r="B71" s="11"/>
      <c r="C71" s="5"/>
      <c r="D71" s="5"/>
      <c r="E71" s="5"/>
      <c r="F71" s="5"/>
      <c r="G71" s="5"/>
      <c r="H71" s="5"/>
      <c r="I71" s="5"/>
      <c r="J71" s="5"/>
      <c r="K71" s="5"/>
    </row>
    <row r="72" spans="1:11" s="6" customFormat="1" ht="31.5">
      <c r="A72" s="10"/>
      <c r="B72" s="11" t="s">
        <v>13</v>
      </c>
      <c r="C72" s="8">
        <f>SUM(C73:C74)</f>
        <v>0</v>
      </c>
      <c r="D72" s="8">
        <f aca="true" t="shared" si="20" ref="D72:K72">SUM(D73:D74)</f>
        <v>0</v>
      </c>
      <c r="E72" s="8">
        <f>E73</f>
        <v>184500</v>
      </c>
      <c r="F72" s="8"/>
      <c r="G72" s="8"/>
      <c r="H72" s="8">
        <v>184500</v>
      </c>
      <c r="I72" s="8">
        <f t="shared" si="20"/>
        <v>100</v>
      </c>
      <c r="J72" s="8">
        <f t="shared" si="20"/>
        <v>184500</v>
      </c>
      <c r="K72" s="8">
        <f t="shared" si="20"/>
        <v>100</v>
      </c>
    </row>
    <row r="73" spans="1:11" s="6" customFormat="1" ht="15.75">
      <c r="A73" s="4">
        <v>3294</v>
      </c>
      <c r="B73" s="12" t="s">
        <v>150</v>
      </c>
      <c r="C73" s="5">
        <v>0</v>
      </c>
      <c r="D73" s="5">
        <v>0</v>
      </c>
      <c r="E73" s="5">
        <v>184500</v>
      </c>
      <c r="F73" s="5"/>
      <c r="G73" s="5"/>
      <c r="H73" s="5">
        <v>184500</v>
      </c>
      <c r="I73" s="5">
        <f>H73/E73*100</f>
        <v>100</v>
      </c>
      <c r="J73" s="5">
        <v>184500</v>
      </c>
      <c r="K73" s="5">
        <f>J73/H73*100</f>
        <v>100</v>
      </c>
    </row>
    <row r="74" spans="1:11" s="6" customFormat="1" ht="15.75">
      <c r="A74" s="4"/>
      <c r="B74" s="11"/>
      <c r="C74" s="5"/>
      <c r="D74" s="5"/>
      <c r="E74" s="5"/>
      <c r="F74" s="5"/>
      <c r="G74" s="5"/>
      <c r="H74" s="5"/>
      <c r="I74" s="5"/>
      <c r="J74" s="5"/>
      <c r="K74" s="5"/>
    </row>
    <row r="75" spans="1:11" s="6" customFormat="1" ht="15.75">
      <c r="A75" s="4"/>
      <c r="B75" s="11" t="s">
        <v>151</v>
      </c>
      <c r="C75" s="14">
        <v>0</v>
      </c>
      <c r="D75" s="14">
        <f>D66</f>
        <v>0</v>
      </c>
      <c r="E75" s="14">
        <f>E73</f>
        <v>184500</v>
      </c>
      <c r="F75" s="14"/>
      <c r="G75" s="14"/>
      <c r="H75" s="14">
        <v>184500</v>
      </c>
      <c r="I75" s="14">
        <f>H75/E75*100</f>
        <v>100</v>
      </c>
      <c r="J75" s="14">
        <v>184500</v>
      </c>
      <c r="K75" s="14">
        <f>J75/H75*100</f>
        <v>100</v>
      </c>
    </row>
    <row r="76" spans="1:11" s="6" customFormat="1" ht="15.75">
      <c r="A76" s="4"/>
      <c r="B76" s="11"/>
      <c r="C76" s="5"/>
      <c r="D76" s="5"/>
      <c r="E76" s="5"/>
      <c r="F76" s="5"/>
      <c r="G76" s="5"/>
      <c r="H76" s="5"/>
      <c r="I76" s="5"/>
      <c r="J76" s="5"/>
      <c r="K76" s="5"/>
    </row>
    <row r="77" spans="1:11" s="6" customFormat="1" ht="15.75">
      <c r="A77" s="10" t="s">
        <v>64</v>
      </c>
      <c r="B77" s="11"/>
      <c r="C77" s="5"/>
      <c r="D77" s="5"/>
      <c r="E77" s="5"/>
      <c r="F77" s="5"/>
      <c r="G77" s="5"/>
      <c r="H77" s="5"/>
      <c r="I77" s="5"/>
      <c r="J77" s="5"/>
      <c r="K77" s="5"/>
    </row>
    <row r="78" spans="1:11" s="7" customFormat="1" ht="15.75">
      <c r="A78" s="10">
        <v>32</v>
      </c>
      <c r="B78" s="11" t="s">
        <v>3</v>
      </c>
      <c r="C78" s="14">
        <f>SUM(C79:C84)</f>
        <v>30000</v>
      </c>
      <c r="D78" s="14">
        <f aca="true" t="shared" si="21" ref="D78:J78">SUM(D79:D84)</f>
        <v>15000</v>
      </c>
      <c r="E78" s="14">
        <f t="shared" si="21"/>
        <v>55000</v>
      </c>
      <c r="F78" s="14">
        <f t="shared" si="15"/>
        <v>183.33333333333331</v>
      </c>
      <c r="G78" s="14">
        <f t="shared" si="16"/>
        <v>366.66666666666663</v>
      </c>
      <c r="H78" s="14">
        <f t="shared" si="21"/>
        <v>60000</v>
      </c>
      <c r="I78" s="14">
        <f t="shared" si="8"/>
        <v>109.09090909090908</v>
      </c>
      <c r="J78" s="14">
        <f t="shared" si="21"/>
        <v>60000</v>
      </c>
      <c r="K78" s="14">
        <f t="shared" si="9"/>
        <v>100</v>
      </c>
    </row>
    <row r="79" spans="1:11" s="6" customFormat="1" ht="15.75">
      <c r="A79" s="34">
        <v>3233</v>
      </c>
      <c r="B79" s="35" t="s">
        <v>10</v>
      </c>
      <c r="C79" s="36">
        <v>5000</v>
      </c>
      <c r="D79" s="36">
        <v>0</v>
      </c>
      <c r="E79" s="36">
        <v>2000</v>
      </c>
      <c r="F79" s="36">
        <f t="shared" si="15"/>
        <v>40</v>
      </c>
      <c r="G79" s="36"/>
      <c r="H79" s="36">
        <v>2000</v>
      </c>
      <c r="I79" s="36">
        <f t="shared" si="8"/>
        <v>100</v>
      </c>
      <c r="J79" s="36">
        <v>2000</v>
      </c>
      <c r="K79" s="36">
        <f t="shared" si="9"/>
        <v>100</v>
      </c>
    </row>
    <row r="80" spans="1:11" s="6" customFormat="1" ht="15.75">
      <c r="A80" s="4">
        <v>3235</v>
      </c>
      <c r="B80" s="12" t="s">
        <v>25</v>
      </c>
      <c r="C80" s="5">
        <v>5000</v>
      </c>
      <c r="D80" s="5">
        <v>0</v>
      </c>
      <c r="E80" s="5">
        <v>10000</v>
      </c>
      <c r="F80" s="5">
        <f t="shared" si="15"/>
        <v>200</v>
      </c>
      <c r="G80" s="5"/>
      <c r="H80" s="5">
        <v>10000</v>
      </c>
      <c r="I80" s="5">
        <f t="shared" si="8"/>
        <v>100</v>
      </c>
      <c r="J80" s="5">
        <v>10000</v>
      </c>
      <c r="K80" s="5">
        <f t="shared" si="9"/>
        <v>100</v>
      </c>
    </row>
    <row r="81" spans="1:11" s="6" customFormat="1" ht="15.75">
      <c r="A81" s="4">
        <v>3237</v>
      </c>
      <c r="B81" s="12" t="s">
        <v>11</v>
      </c>
      <c r="C81" s="5"/>
      <c r="D81" s="5"/>
      <c r="E81" s="5">
        <v>10000</v>
      </c>
      <c r="F81" s="5"/>
      <c r="G81" s="5"/>
      <c r="H81" s="5">
        <v>10000</v>
      </c>
      <c r="I81" s="5">
        <f t="shared" si="8"/>
        <v>100</v>
      </c>
      <c r="J81" s="5">
        <v>10000</v>
      </c>
      <c r="K81" s="5">
        <f t="shared" si="9"/>
        <v>100</v>
      </c>
    </row>
    <row r="82" spans="1:11" s="6" customFormat="1" ht="15.75">
      <c r="A82" s="34">
        <v>3239</v>
      </c>
      <c r="B82" s="35" t="s">
        <v>24</v>
      </c>
      <c r="C82" s="36"/>
      <c r="D82" s="36"/>
      <c r="E82" s="36">
        <v>3000</v>
      </c>
      <c r="F82" s="36"/>
      <c r="G82" s="36"/>
      <c r="H82" s="36">
        <v>3000</v>
      </c>
      <c r="I82" s="36">
        <f t="shared" si="8"/>
        <v>100</v>
      </c>
      <c r="J82" s="36">
        <v>3000</v>
      </c>
      <c r="K82" s="36">
        <f t="shared" si="9"/>
        <v>100</v>
      </c>
    </row>
    <row r="83" spans="1:11" s="6" customFormat="1" ht="31.5">
      <c r="A83" s="4">
        <v>3241</v>
      </c>
      <c r="B83" s="12" t="s">
        <v>44</v>
      </c>
      <c r="C83" s="5">
        <v>15000</v>
      </c>
      <c r="D83" s="5">
        <v>15000</v>
      </c>
      <c r="E83" s="5">
        <v>25000</v>
      </c>
      <c r="F83" s="5">
        <f t="shared" si="15"/>
        <v>166.66666666666669</v>
      </c>
      <c r="G83" s="5">
        <f t="shared" si="16"/>
        <v>166.66666666666669</v>
      </c>
      <c r="H83" s="5">
        <v>30000</v>
      </c>
      <c r="I83" s="5">
        <f t="shared" si="8"/>
        <v>120</v>
      </c>
      <c r="J83" s="5">
        <v>30000</v>
      </c>
      <c r="K83" s="5">
        <f t="shared" si="9"/>
        <v>100</v>
      </c>
    </row>
    <row r="84" spans="1:11" s="6" customFormat="1" ht="31.5">
      <c r="A84" s="31">
        <v>3291</v>
      </c>
      <c r="B84" s="32" t="s">
        <v>26</v>
      </c>
      <c r="C84" s="16">
        <v>5000</v>
      </c>
      <c r="D84" s="16">
        <v>0</v>
      </c>
      <c r="E84" s="5">
        <v>5000</v>
      </c>
      <c r="F84" s="5">
        <f t="shared" si="15"/>
        <v>100</v>
      </c>
      <c r="G84" s="5"/>
      <c r="H84" s="5">
        <v>5000</v>
      </c>
      <c r="I84" s="5">
        <f t="shared" si="8"/>
        <v>100</v>
      </c>
      <c r="J84" s="5">
        <v>5000</v>
      </c>
      <c r="K84" s="5">
        <f t="shared" si="9"/>
        <v>100</v>
      </c>
    </row>
    <row r="85" spans="1:11" s="6" customFormat="1" ht="15.75">
      <c r="A85" s="4"/>
      <c r="B85" s="11"/>
      <c r="C85" s="5"/>
      <c r="D85" s="5"/>
      <c r="E85" s="5"/>
      <c r="F85" s="5"/>
      <c r="G85" s="5"/>
      <c r="H85" s="5"/>
      <c r="I85" s="5"/>
      <c r="J85" s="5"/>
      <c r="K85" s="5"/>
    </row>
    <row r="86" spans="1:11" s="7" customFormat="1" ht="15.75">
      <c r="A86" s="10"/>
      <c r="B86" s="11" t="s">
        <v>53</v>
      </c>
      <c r="C86" s="14">
        <f>SUM(C78)</f>
        <v>30000</v>
      </c>
      <c r="D86" s="14">
        <f aca="true" t="shared" si="22" ref="D86:J86">SUM(D78)</f>
        <v>15000</v>
      </c>
      <c r="E86" s="14">
        <f t="shared" si="22"/>
        <v>55000</v>
      </c>
      <c r="F86" s="14">
        <f t="shared" si="15"/>
        <v>183.33333333333331</v>
      </c>
      <c r="G86" s="14">
        <f t="shared" si="16"/>
        <v>366.66666666666663</v>
      </c>
      <c r="H86" s="14">
        <f t="shared" si="22"/>
        <v>60000</v>
      </c>
      <c r="I86" s="14">
        <f t="shared" si="8"/>
        <v>109.09090909090908</v>
      </c>
      <c r="J86" s="14">
        <f t="shared" si="22"/>
        <v>60000</v>
      </c>
      <c r="K86" s="14">
        <f t="shared" si="9"/>
        <v>100</v>
      </c>
    </row>
    <row r="87" spans="1:11" s="6" customFormat="1" ht="15.75">
      <c r="A87" s="4"/>
      <c r="B87" s="11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5.75">
      <c r="A88" s="10" t="s">
        <v>54</v>
      </c>
      <c r="B88" s="11"/>
      <c r="C88" s="5"/>
      <c r="D88" s="5"/>
      <c r="E88" s="5"/>
      <c r="F88" s="5"/>
      <c r="G88" s="5"/>
      <c r="H88" s="5"/>
      <c r="I88" s="5"/>
      <c r="J88" s="5"/>
      <c r="K88" s="5"/>
    </row>
    <row r="89" spans="1:11" s="6" customFormat="1" ht="15.75">
      <c r="A89" s="10">
        <v>32</v>
      </c>
      <c r="B89" s="11" t="s">
        <v>3</v>
      </c>
      <c r="C89" s="14">
        <f>SUM(C90:C94)</f>
        <v>50000</v>
      </c>
      <c r="D89" s="14">
        <f aca="true" t="shared" si="23" ref="D89:J89">SUM(D90:D94)</f>
        <v>20000</v>
      </c>
      <c r="E89" s="14">
        <f t="shared" si="23"/>
        <v>40000</v>
      </c>
      <c r="F89" s="14">
        <f t="shared" si="15"/>
        <v>80</v>
      </c>
      <c r="G89" s="14">
        <f t="shared" si="16"/>
        <v>200</v>
      </c>
      <c r="H89" s="14">
        <f t="shared" si="23"/>
        <v>45000</v>
      </c>
      <c r="I89" s="14">
        <f aca="true" t="shared" si="24" ref="I89:I152">H89/E89*100</f>
        <v>112.5</v>
      </c>
      <c r="J89" s="14">
        <f t="shared" si="23"/>
        <v>45000</v>
      </c>
      <c r="K89" s="14">
        <f aca="true" t="shared" si="25" ref="K89:K94">J89/H89*100</f>
        <v>100</v>
      </c>
    </row>
    <row r="90" spans="1:11" s="6" customFormat="1" ht="15.75">
      <c r="A90" s="4">
        <v>3233</v>
      </c>
      <c r="B90" s="12" t="s">
        <v>10</v>
      </c>
      <c r="C90" s="13">
        <v>10000</v>
      </c>
      <c r="D90" s="13">
        <v>0</v>
      </c>
      <c r="E90" s="13">
        <v>5000</v>
      </c>
      <c r="F90" s="5">
        <f t="shared" si="15"/>
        <v>50</v>
      </c>
      <c r="G90" s="5"/>
      <c r="H90" s="13">
        <v>5000</v>
      </c>
      <c r="I90" s="5">
        <f t="shared" si="24"/>
        <v>100</v>
      </c>
      <c r="J90" s="13">
        <v>5000</v>
      </c>
      <c r="K90" s="5">
        <f t="shared" si="25"/>
        <v>100</v>
      </c>
    </row>
    <row r="91" spans="1:11" s="6" customFormat="1" ht="15.75">
      <c r="A91" s="4">
        <v>3235</v>
      </c>
      <c r="B91" s="12" t="s">
        <v>25</v>
      </c>
      <c r="C91" s="13">
        <v>10000</v>
      </c>
      <c r="D91" s="13">
        <v>0</v>
      </c>
      <c r="E91" s="13">
        <v>5000</v>
      </c>
      <c r="F91" s="5">
        <f t="shared" si="15"/>
        <v>50</v>
      </c>
      <c r="G91" s="5"/>
      <c r="H91" s="13">
        <v>5000</v>
      </c>
      <c r="I91" s="5">
        <f t="shared" si="24"/>
        <v>100</v>
      </c>
      <c r="J91" s="13">
        <v>5000</v>
      </c>
      <c r="K91" s="5">
        <f t="shared" si="25"/>
        <v>100</v>
      </c>
    </row>
    <row r="92" spans="1:11" s="6" customFormat="1" ht="15.75">
      <c r="A92" s="4">
        <v>3237</v>
      </c>
      <c r="B92" s="12" t="s">
        <v>41</v>
      </c>
      <c r="C92" s="13">
        <v>10000</v>
      </c>
      <c r="D92" s="13">
        <v>10000</v>
      </c>
      <c r="E92" s="13">
        <v>10000</v>
      </c>
      <c r="F92" s="5">
        <f t="shared" si="15"/>
        <v>100</v>
      </c>
      <c r="G92" s="5">
        <f t="shared" si="16"/>
        <v>100</v>
      </c>
      <c r="H92" s="13">
        <v>15000</v>
      </c>
      <c r="I92" s="5">
        <f t="shared" si="24"/>
        <v>150</v>
      </c>
      <c r="J92" s="13">
        <v>15000</v>
      </c>
      <c r="K92" s="5">
        <f t="shared" si="25"/>
        <v>100</v>
      </c>
    </row>
    <row r="93" spans="1:11" s="6" customFormat="1" ht="15.75">
      <c r="A93" s="4">
        <v>3239</v>
      </c>
      <c r="B93" s="12" t="s">
        <v>24</v>
      </c>
      <c r="C93" s="13">
        <v>10000</v>
      </c>
      <c r="D93" s="13">
        <v>10000</v>
      </c>
      <c r="E93" s="13">
        <v>15000</v>
      </c>
      <c r="F93" s="5">
        <f t="shared" si="15"/>
        <v>150</v>
      </c>
      <c r="G93" s="5">
        <f t="shared" si="16"/>
        <v>150</v>
      </c>
      <c r="H93" s="13">
        <v>15000</v>
      </c>
      <c r="I93" s="5">
        <f t="shared" si="24"/>
        <v>100</v>
      </c>
      <c r="J93" s="13">
        <v>15000</v>
      </c>
      <c r="K93" s="5">
        <f t="shared" si="25"/>
        <v>100</v>
      </c>
    </row>
    <row r="94" spans="1:15" s="6" customFormat="1" ht="31.5">
      <c r="A94" s="4">
        <v>3241</v>
      </c>
      <c r="B94" s="12" t="s">
        <v>44</v>
      </c>
      <c r="C94" s="13">
        <v>10000</v>
      </c>
      <c r="D94" s="13">
        <v>0</v>
      </c>
      <c r="E94" s="13">
        <v>5000</v>
      </c>
      <c r="F94" s="5">
        <f t="shared" si="15"/>
        <v>50</v>
      </c>
      <c r="G94" s="5"/>
      <c r="H94" s="13">
        <v>5000</v>
      </c>
      <c r="I94" s="5">
        <f t="shared" si="24"/>
        <v>100</v>
      </c>
      <c r="J94" s="13">
        <v>5000</v>
      </c>
      <c r="K94" s="5">
        <f t="shared" si="25"/>
        <v>100</v>
      </c>
      <c r="L94" s="40"/>
      <c r="M94" s="40"/>
      <c r="N94" s="40"/>
      <c r="O94" s="40"/>
    </row>
    <row r="95" spans="1:11" s="6" customFormat="1" ht="15.75">
      <c r="A95" s="4"/>
      <c r="B95" s="12"/>
      <c r="C95" s="5"/>
      <c r="D95" s="5"/>
      <c r="E95" s="5"/>
      <c r="F95" s="5"/>
      <c r="G95" s="5"/>
      <c r="H95" s="5"/>
      <c r="I95" s="5"/>
      <c r="J95" s="5"/>
      <c r="K95" s="5"/>
    </row>
    <row r="96" spans="1:11" s="6" customFormat="1" ht="15.75">
      <c r="A96" s="10"/>
      <c r="B96" s="11" t="s">
        <v>55</v>
      </c>
      <c r="C96" s="14">
        <f>SUM(C89)</f>
        <v>50000</v>
      </c>
      <c r="D96" s="14">
        <f aca="true" t="shared" si="26" ref="D96:J96">SUM(D89)</f>
        <v>20000</v>
      </c>
      <c r="E96" s="14">
        <f t="shared" si="26"/>
        <v>40000</v>
      </c>
      <c r="F96" s="14">
        <f t="shared" si="15"/>
        <v>80</v>
      </c>
      <c r="G96" s="14">
        <f t="shared" si="16"/>
        <v>200</v>
      </c>
      <c r="H96" s="14">
        <f t="shared" si="26"/>
        <v>45000</v>
      </c>
      <c r="I96" s="14">
        <f t="shared" si="24"/>
        <v>112.5</v>
      </c>
      <c r="J96" s="14">
        <f t="shared" si="26"/>
        <v>45000</v>
      </c>
      <c r="K96" s="14">
        <f>J96/H96*100</f>
        <v>100</v>
      </c>
    </row>
    <row r="97" spans="1:11" s="6" customFormat="1" ht="15.75">
      <c r="A97" s="10"/>
      <c r="B97" s="11"/>
      <c r="C97" s="5"/>
      <c r="D97" s="5"/>
      <c r="E97" s="5"/>
      <c r="F97" s="5"/>
      <c r="G97" s="5"/>
      <c r="H97" s="5"/>
      <c r="I97" s="5"/>
      <c r="J97" s="5"/>
      <c r="K97" s="5"/>
    </row>
    <row r="98" spans="1:11" s="6" customFormat="1" ht="15.75">
      <c r="A98" s="10" t="s">
        <v>107</v>
      </c>
      <c r="B98" s="11"/>
      <c r="C98" s="5"/>
      <c r="D98" s="5"/>
      <c r="E98" s="5"/>
      <c r="F98" s="5"/>
      <c r="G98" s="5"/>
      <c r="H98" s="5"/>
      <c r="I98" s="5"/>
      <c r="J98" s="5"/>
      <c r="K98" s="5"/>
    </row>
    <row r="99" spans="1:11" s="6" customFormat="1" ht="15.75">
      <c r="A99" s="10">
        <v>32</v>
      </c>
      <c r="B99" s="11" t="s">
        <v>3</v>
      </c>
      <c r="C99" s="14">
        <f>SUM(C100:C113)</f>
        <v>322240</v>
      </c>
      <c r="D99" s="14">
        <f>SUM(D100:D113)</f>
        <v>322240</v>
      </c>
      <c r="E99" s="14">
        <f>SUM(E100:E113)</f>
        <v>165000</v>
      </c>
      <c r="F99" s="14">
        <f t="shared" si="15"/>
        <v>51.20407149950348</v>
      </c>
      <c r="G99" s="14">
        <f t="shared" si="16"/>
        <v>51.20407149950348</v>
      </c>
      <c r="H99" s="14">
        <f>SUM(H100:H113)</f>
        <v>171000</v>
      </c>
      <c r="I99" s="14">
        <f t="shared" si="24"/>
        <v>103.63636363636364</v>
      </c>
      <c r="J99" s="14">
        <f>SUM(J100:J113)</f>
        <v>171000</v>
      </c>
      <c r="K99" s="14">
        <f aca="true" t="shared" si="27" ref="K99:K107">J99/H99*100</f>
        <v>100</v>
      </c>
    </row>
    <row r="100" spans="1:11" s="6" customFormat="1" ht="15.75">
      <c r="A100" s="4">
        <v>3211</v>
      </c>
      <c r="B100" s="12" t="s">
        <v>104</v>
      </c>
      <c r="C100" s="13">
        <v>20000</v>
      </c>
      <c r="D100" s="13">
        <v>20000</v>
      </c>
      <c r="E100" s="13">
        <v>26000</v>
      </c>
      <c r="F100" s="5">
        <f t="shared" si="15"/>
        <v>130</v>
      </c>
      <c r="G100" s="5">
        <f t="shared" si="16"/>
        <v>130</v>
      </c>
      <c r="H100" s="13">
        <v>26000</v>
      </c>
      <c r="I100" s="5">
        <f t="shared" si="24"/>
        <v>100</v>
      </c>
      <c r="J100" s="13">
        <v>26000</v>
      </c>
      <c r="K100" s="5">
        <f t="shared" si="27"/>
        <v>100</v>
      </c>
    </row>
    <row r="101" spans="1:14" s="6" customFormat="1" ht="31.5">
      <c r="A101" s="34">
        <v>3233</v>
      </c>
      <c r="B101" s="35" t="s">
        <v>105</v>
      </c>
      <c r="C101" s="41">
        <v>70000</v>
      </c>
      <c r="D101" s="41">
        <v>70000</v>
      </c>
      <c r="E101" s="41">
        <v>0</v>
      </c>
      <c r="F101" s="36">
        <f t="shared" si="15"/>
        <v>0</v>
      </c>
      <c r="G101" s="36">
        <f t="shared" si="16"/>
        <v>0</v>
      </c>
      <c r="H101" s="41">
        <v>5000</v>
      </c>
      <c r="I101" s="5"/>
      <c r="J101" s="41">
        <v>5000</v>
      </c>
      <c r="K101" s="5">
        <f t="shared" si="27"/>
        <v>100</v>
      </c>
      <c r="L101" s="40"/>
      <c r="M101" s="40"/>
      <c r="N101" s="40"/>
    </row>
    <row r="102" spans="1:14" s="6" customFormat="1" ht="15.75">
      <c r="A102" s="4">
        <v>3235</v>
      </c>
      <c r="B102" s="12" t="s">
        <v>106</v>
      </c>
      <c r="C102" s="13">
        <v>10000</v>
      </c>
      <c r="D102" s="13">
        <v>10000</v>
      </c>
      <c r="E102" s="13">
        <v>70000</v>
      </c>
      <c r="F102" s="5">
        <f t="shared" si="15"/>
        <v>700</v>
      </c>
      <c r="G102" s="5">
        <f t="shared" si="16"/>
        <v>700</v>
      </c>
      <c r="H102" s="13">
        <v>70000</v>
      </c>
      <c r="I102" s="5">
        <f t="shared" si="24"/>
        <v>100</v>
      </c>
      <c r="J102" s="13">
        <v>70000</v>
      </c>
      <c r="K102" s="5">
        <f t="shared" si="27"/>
        <v>100</v>
      </c>
      <c r="L102" s="40"/>
      <c r="M102" s="40"/>
      <c r="N102" s="40"/>
    </row>
    <row r="103" spans="1:14" s="6" customFormat="1" ht="15.75">
      <c r="A103" s="4">
        <v>3237</v>
      </c>
      <c r="B103" s="12" t="s">
        <v>152</v>
      </c>
      <c r="C103" s="13">
        <v>0</v>
      </c>
      <c r="D103" s="13">
        <v>0</v>
      </c>
      <c r="E103" s="13">
        <v>12000</v>
      </c>
      <c r="F103" s="5"/>
      <c r="G103" s="5"/>
      <c r="H103" s="13">
        <v>10000</v>
      </c>
      <c r="I103" s="5">
        <f t="shared" si="24"/>
        <v>83.33333333333334</v>
      </c>
      <c r="J103" s="13">
        <v>10000</v>
      </c>
      <c r="K103" s="5">
        <f t="shared" si="27"/>
        <v>100</v>
      </c>
      <c r="L103" s="40"/>
      <c r="M103" s="40"/>
      <c r="N103" s="40"/>
    </row>
    <row r="104" spans="1:14" s="6" customFormat="1" ht="15.75">
      <c r="A104" s="4">
        <v>3238</v>
      </c>
      <c r="B104" s="12" t="s">
        <v>153</v>
      </c>
      <c r="C104" s="13">
        <v>0</v>
      </c>
      <c r="D104" s="13">
        <v>0</v>
      </c>
      <c r="E104" s="13">
        <v>15000</v>
      </c>
      <c r="F104" s="5"/>
      <c r="G104" s="5"/>
      <c r="H104" s="13">
        <v>15000</v>
      </c>
      <c r="I104" s="5">
        <f t="shared" si="24"/>
        <v>100</v>
      </c>
      <c r="J104" s="13">
        <v>15000</v>
      </c>
      <c r="K104" s="5">
        <f t="shared" si="27"/>
        <v>100</v>
      </c>
      <c r="L104" s="40"/>
      <c r="M104" s="40"/>
      <c r="N104" s="40"/>
    </row>
    <row r="105" spans="1:14" s="6" customFormat="1" ht="15.75">
      <c r="A105" s="4">
        <v>3239</v>
      </c>
      <c r="B105" s="12" t="s">
        <v>108</v>
      </c>
      <c r="C105" s="13">
        <v>15000</v>
      </c>
      <c r="D105" s="13">
        <v>15000</v>
      </c>
      <c r="E105" s="13">
        <v>7000</v>
      </c>
      <c r="F105" s="5">
        <f t="shared" si="15"/>
        <v>46.666666666666664</v>
      </c>
      <c r="G105" s="5">
        <f t="shared" si="16"/>
        <v>46.666666666666664</v>
      </c>
      <c r="H105" s="13">
        <v>7000</v>
      </c>
      <c r="I105" s="5">
        <f t="shared" si="24"/>
        <v>100</v>
      </c>
      <c r="J105" s="13">
        <v>7000</v>
      </c>
      <c r="K105" s="5">
        <f t="shared" si="27"/>
        <v>100</v>
      </c>
      <c r="L105" s="40"/>
      <c r="M105" s="40"/>
      <c r="N105" s="40"/>
    </row>
    <row r="106" spans="1:14" s="6" customFormat="1" ht="31.5">
      <c r="A106" s="34">
        <v>3241</v>
      </c>
      <c r="B106" s="35" t="s">
        <v>109</v>
      </c>
      <c r="C106" s="41">
        <v>10000</v>
      </c>
      <c r="D106" s="41">
        <v>10000</v>
      </c>
      <c r="E106" s="41">
        <v>0</v>
      </c>
      <c r="F106" s="36">
        <f t="shared" si="15"/>
        <v>0</v>
      </c>
      <c r="G106" s="36">
        <f t="shared" si="16"/>
        <v>0</v>
      </c>
      <c r="H106" s="41">
        <v>3000</v>
      </c>
      <c r="I106" s="5"/>
      <c r="J106" s="41">
        <v>3000</v>
      </c>
      <c r="K106" s="5">
        <f t="shared" si="27"/>
        <v>100</v>
      </c>
      <c r="L106" s="40"/>
      <c r="M106" s="40"/>
      <c r="N106" s="40"/>
    </row>
    <row r="107" spans="1:11" s="6" customFormat="1" ht="15.75">
      <c r="A107" s="4">
        <v>3293</v>
      </c>
      <c r="B107" s="12" t="s">
        <v>110</v>
      </c>
      <c r="C107" s="13">
        <v>25000</v>
      </c>
      <c r="D107" s="13">
        <v>25000</v>
      </c>
      <c r="E107" s="13">
        <v>35000</v>
      </c>
      <c r="F107" s="5">
        <f t="shared" si="15"/>
        <v>140</v>
      </c>
      <c r="G107" s="5">
        <f t="shared" si="16"/>
        <v>140</v>
      </c>
      <c r="H107" s="13">
        <v>35000</v>
      </c>
      <c r="I107" s="5">
        <f t="shared" si="24"/>
        <v>100</v>
      </c>
      <c r="J107" s="13">
        <v>35000</v>
      </c>
      <c r="K107" s="5">
        <f t="shared" si="27"/>
        <v>100</v>
      </c>
    </row>
    <row r="108" spans="1:11" s="6" customFormat="1" ht="15.75">
      <c r="A108" s="4">
        <v>3211</v>
      </c>
      <c r="B108" s="12" t="s">
        <v>111</v>
      </c>
      <c r="C108" s="13">
        <v>60000</v>
      </c>
      <c r="D108" s="13">
        <v>60000</v>
      </c>
      <c r="E108" s="13">
        <v>0</v>
      </c>
      <c r="F108" s="5">
        <f t="shared" si="15"/>
        <v>0</v>
      </c>
      <c r="G108" s="5">
        <f t="shared" si="16"/>
        <v>0</v>
      </c>
      <c r="H108" s="13">
        <v>0</v>
      </c>
      <c r="I108" s="5"/>
      <c r="J108" s="13">
        <v>0</v>
      </c>
      <c r="K108" s="5"/>
    </row>
    <row r="109" spans="1:11" s="6" customFormat="1" ht="31.5">
      <c r="A109" s="4">
        <v>3233</v>
      </c>
      <c r="B109" s="12" t="s">
        <v>112</v>
      </c>
      <c r="C109" s="13">
        <v>52240</v>
      </c>
      <c r="D109" s="13">
        <v>52240</v>
      </c>
      <c r="E109" s="13">
        <v>0</v>
      </c>
      <c r="F109" s="5">
        <f t="shared" si="15"/>
        <v>0</v>
      </c>
      <c r="G109" s="5">
        <f t="shared" si="16"/>
        <v>0</v>
      </c>
      <c r="H109" s="13">
        <v>0</v>
      </c>
      <c r="I109" s="5"/>
      <c r="J109" s="13">
        <v>0</v>
      </c>
      <c r="K109" s="5"/>
    </row>
    <row r="110" spans="1:11" s="6" customFormat="1" ht="15.75">
      <c r="A110" s="4">
        <v>3235</v>
      </c>
      <c r="B110" s="12" t="s">
        <v>113</v>
      </c>
      <c r="C110" s="13">
        <v>10000</v>
      </c>
      <c r="D110" s="13">
        <v>10000</v>
      </c>
      <c r="E110" s="13">
        <v>0</v>
      </c>
      <c r="F110" s="5">
        <f t="shared" si="15"/>
        <v>0</v>
      </c>
      <c r="G110" s="5">
        <f t="shared" si="16"/>
        <v>0</v>
      </c>
      <c r="H110" s="13">
        <v>0</v>
      </c>
      <c r="I110" s="5"/>
      <c r="J110" s="13">
        <v>0</v>
      </c>
      <c r="K110" s="5"/>
    </row>
    <row r="111" spans="1:11" s="6" customFormat="1" ht="15.75">
      <c r="A111" s="4">
        <v>3239</v>
      </c>
      <c r="B111" s="12" t="s">
        <v>114</v>
      </c>
      <c r="C111" s="13">
        <v>15000</v>
      </c>
      <c r="D111" s="13">
        <v>15000</v>
      </c>
      <c r="E111" s="13">
        <v>0</v>
      </c>
      <c r="F111" s="5">
        <f t="shared" si="15"/>
        <v>0</v>
      </c>
      <c r="G111" s="5">
        <f t="shared" si="16"/>
        <v>0</v>
      </c>
      <c r="H111" s="13">
        <v>0</v>
      </c>
      <c r="I111" s="5"/>
      <c r="J111" s="13">
        <v>0</v>
      </c>
      <c r="K111" s="5"/>
    </row>
    <row r="112" spans="1:11" s="6" customFormat="1" ht="31.5">
      <c r="A112" s="4">
        <v>3241</v>
      </c>
      <c r="B112" s="12" t="s">
        <v>115</v>
      </c>
      <c r="C112" s="13">
        <v>10000</v>
      </c>
      <c r="D112" s="13">
        <v>10000</v>
      </c>
      <c r="E112" s="13">
        <v>0</v>
      </c>
      <c r="F112" s="5">
        <f t="shared" si="15"/>
        <v>0</v>
      </c>
      <c r="G112" s="5">
        <f t="shared" si="16"/>
        <v>0</v>
      </c>
      <c r="H112" s="13">
        <v>0</v>
      </c>
      <c r="I112" s="5"/>
      <c r="J112" s="13">
        <v>0</v>
      </c>
      <c r="K112" s="5"/>
    </row>
    <row r="113" spans="1:11" s="6" customFormat="1" ht="15.75">
      <c r="A113" s="4">
        <v>3293</v>
      </c>
      <c r="B113" s="12" t="s">
        <v>116</v>
      </c>
      <c r="C113" s="13">
        <v>25000</v>
      </c>
      <c r="D113" s="13">
        <v>25000</v>
      </c>
      <c r="E113" s="13">
        <v>0</v>
      </c>
      <c r="F113" s="5">
        <f t="shared" si="15"/>
        <v>0</v>
      </c>
      <c r="G113" s="5">
        <f t="shared" si="16"/>
        <v>0</v>
      </c>
      <c r="H113" s="13">
        <v>0</v>
      </c>
      <c r="I113" s="5"/>
      <c r="J113" s="13">
        <v>0</v>
      </c>
      <c r="K113" s="5"/>
    </row>
    <row r="114" spans="1:11" s="6" customFormat="1" ht="15.75">
      <c r="A114" s="4"/>
      <c r="B114" s="11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6" customFormat="1" ht="15.75">
      <c r="A115" s="4"/>
      <c r="B115" s="11" t="s">
        <v>60</v>
      </c>
      <c r="C115" s="14">
        <f>SUM(C99)</f>
        <v>322240</v>
      </c>
      <c r="D115" s="14">
        <f>SUM(D99)</f>
        <v>322240</v>
      </c>
      <c r="E115" s="14">
        <f>SUM(E99)</f>
        <v>165000</v>
      </c>
      <c r="F115" s="14">
        <f t="shared" si="15"/>
        <v>51.20407149950348</v>
      </c>
      <c r="G115" s="14">
        <f t="shared" si="16"/>
        <v>51.20407149950348</v>
      </c>
      <c r="H115" s="14">
        <f>SUM(H99)</f>
        <v>171000</v>
      </c>
      <c r="I115" s="14">
        <f t="shared" si="24"/>
        <v>103.63636363636364</v>
      </c>
      <c r="J115" s="14">
        <f>SUM(J99)</f>
        <v>171000</v>
      </c>
      <c r="K115" s="14">
        <f>J115/H115*100</f>
        <v>100</v>
      </c>
    </row>
    <row r="116" spans="1:11" s="6" customFormat="1" ht="15.75">
      <c r="A116" s="4"/>
      <c r="B116" s="11"/>
      <c r="C116" s="8"/>
      <c r="D116" s="8"/>
      <c r="E116" s="8"/>
      <c r="F116" s="5"/>
      <c r="G116" s="5"/>
      <c r="H116" s="8"/>
      <c r="I116" s="5"/>
      <c r="J116" s="8"/>
      <c r="K116" s="5"/>
    </row>
    <row r="117" spans="1:11" s="6" customFormat="1" ht="15.75">
      <c r="A117" s="46" t="s">
        <v>65</v>
      </c>
      <c r="B117" s="47"/>
      <c r="C117" s="47"/>
      <c r="D117" s="47"/>
      <c r="E117" s="47"/>
      <c r="F117" s="47"/>
      <c r="G117" s="47"/>
      <c r="H117" s="30"/>
      <c r="I117" s="5"/>
      <c r="J117" s="30"/>
      <c r="K117" s="5"/>
    </row>
    <row r="118" spans="1:11" s="6" customFormat="1" ht="15.75">
      <c r="A118" s="10">
        <v>38</v>
      </c>
      <c r="B118" s="11" t="s">
        <v>28</v>
      </c>
      <c r="C118" s="14">
        <f>SUM(C119:C122)</f>
        <v>2090820</v>
      </c>
      <c r="D118" s="14">
        <f aca="true" t="shared" si="28" ref="D118:J118">SUM(D119:D122)</f>
        <v>2139820</v>
      </c>
      <c r="E118" s="14">
        <f t="shared" si="28"/>
        <v>0</v>
      </c>
      <c r="F118" s="14">
        <f aca="true" t="shared" si="29" ref="F118:F124">E118/C118*100</f>
        <v>0</v>
      </c>
      <c r="G118" s="14">
        <f aca="true" t="shared" si="30" ref="G118:G124">E118/D118*100</f>
        <v>0</v>
      </c>
      <c r="H118" s="14">
        <f t="shared" si="28"/>
        <v>0</v>
      </c>
      <c r="I118" s="14"/>
      <c r="J118" s="14">
        <f t="shared" si="28"/>
        <v>0</v>
      </c>
      <c r="K118" s="14"/>
    </row>
    <row r="119" spans="1:11" s="6" customFormat="1" ht="15.75">
      <c r="A119" s="4">
        <v>3811</v>
      </c>
      <c r="B119" s="12" t="s">
        <v>42</v>
      </c>
      <c r="C119" s="5">
        <v>1826820</v>
      </c>
      <c r="D119" s="5">
        <v>1826820</v>
      </c>
      <c r="E119" s="5">
        <v>0</v>
      </c>
      <c r="F119" s="5">
        <f t="shared" si="29"/>
        <v>0</v>
      </c>
      <c r="G119" s="5">
        <f t="shared" si="30"/>
        <v>0</v>
      </c>
      <c r="H119" s="5">
        <v>0</v>
      </c>
      <c r="I119" s="5"/>
      <c r="J119" s="5">
        <v>0</v>
      </c>
      <c r="K119" s="5"/>
    </row>
    <row r="120" spans="1:11" s="6" customFormat="1" ht="15.75">
      <c r="A120" s="4">
        <v>3821</v>
      </c>
      <c r="B120" s="12" t="s">
        <v>68</v>
      </c>
      <c r="C120" s="5">
        <v>50000</v>
      </c>
      <c r="D120" s="5">
        <v>50000</v>
      </c>
      <c r="E120" s="5">
        <v>0</v>
      </c>
      <c r="F120" s="5">
        <f t="shared" si="29"/>
        <v>0</v>
      </c>
      <c r="G120" s="5">
        <f t="shared" si="30"/>
        <v>0</v>
      </c>
      <c r="H120" s="5">
        <v>0</v>
      </c>
      <c r="I120" s="5"/>
      <c r="J120" s="5">
        <v>0</v>
      </c>
      <c r="K120" s="5"/>
    </row>
    <row r="121" spans="1:11" s="6" customFormat="1" ht="15.75">
      <c r="A121" s="4">
        <v>3811</v>
      </c>
      <c r="B121" s="12" t="s">
        <v>43</v>
      </c>
      <c r="C121" s="5">
        <v>204000</v>
      </c>
      <c r="D121" s="5">
        <v>253000</v>
      </c>
      <c r="E121" s="5">
        <v>0</v>
      </c>
      <c r="F121" s="5">
        <f t="shared" si="29"/>
        <v>0</v>
      </c>
      <c r="G121" s="5">
        <f t="shared" si="30"/>
        <v>0</v>
      </c>
      <c r="H121" s="5">
        <v>0</v>
      </c>
      <c r="I121" s="5"/>
      <c r="J121" s="5">
        <v>0</v>
      </c>
      <c r="K121" s="5"/>
    </row>
    <row r="122" spans="1:11" s="6" customFormat="1" ht="15.75">
      <c r="A122" s="4">
        <v>3821</v>
      </c>
      <c r="B122" s="12" t="s">
        <v>69</v>
      </c>
      <c r="C122" s="5">
        <v>10000</v>
      </c>
      <c r="D122" s="5">
        <v>10000</v>
      </c>
      <c r="E122" s="5">
        <v>0</v>
      </c>
      <c r="F122" s="5">
        <f t="shared" si="29"/>
        <v>0</v>
      </c>
      <c r="G122" s="5">
        <f t="shared" si="30"/>
        <v>0</v>
      </c>
      <c r="H122" s="5">
        <v>0</v>
      </c>
      <c r="I122" s="5"/>
      <c r="J122" s="5">
        <v>0</v>
      </c>
      <c r="K122" s="5"/>
    </row>
    <row r="123" spans="1:11" s="6" customFormat="1" ht="15.75">
      <c r="A123" s="4"/>
      <c r="B123" s="12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7" customFormat="1" ht="15.75">
      <c r="A124" s="10"/>
      <c r="B124" s="11" t="s">
        <v>61</v>
      </c>
      <c r="C124" s="14">
        <f>C118</f>
        <v>2090820</v>
      </c>
      <c r="D124" s="14">
        <f aca="true" t="shared" si="31" ref="D124:J124">D118</f>
        <v>2139820</v>
      </c>
      <c r="E124" s="14">
        <f t="shared" si="31"/>
        <v>0</v>
      </c>
      <c r="F124" s="14">
        <f t="shared" si="29"/>
        <v>0</v>
      </c>
      <c r="G124" s="14">
        <f t="shared" si="30"/>
        <v>0</v>
      </c>
      <c r="H124" s="14">
        <f t="shared" si="31"/>
        <v>0</v>
      </c>
      <c r="I124" s="14"/>
      <c r="J124" s="14">
        <f t="shared" si="31"/>
        <v>0</v>
      </c>
      <c r="K124" s="14"/>
    </row>
    <row r="125" spans="1:11" s="6" customFormat="1" ht="15.75">
      <c r="A125" s="4"/>
      <c r="B125" s="11"/>
      <c r="C125" s="5"/>
      <c r="D125" s="5"/>
      <c r="E125" s="5"/>
      <c r="F125" s="5"/>
      <c r="G125" s="5"/>
      <c r="H125" s="5"/>
      <c r="I125" s="5"/>
      <c r="J125" s="5"/>
      <c r="K125" s="5"/>
    </row>
    <row r="126" spans="1:11" s="6" customFormat="1" ht="15.75">
      <c r="A126" s="46" t="s">
        <v>66</v>
      </c>
      <c r="B126" s="47"/>
      <c r="C126" s="47"/>
      <c r="D126" s="47"/>
      <c r="E126" s="47"/>
      <c r="F126" s="47"/>
      <c r="G126" s="47"/>
      <c r="H126" s="30"/>
      <c r="I126" s="5"/>
      <c r="J126" s="30"/>
      <c r="K126" s="5"/>
    </row>
    <row r="127" spans="1:11" s="6" customFormat="1" ht="15.75">
      <c r="A127" s="10">
        <v>38</v>
      </c>
      <c r="B127" s="11" t="s">
        <v>28</v>
      </c>
      <c r="C127" s="14">
        <f>SUM(C128:C131)</f>
        <v>4142960</v>
      </c>
      <c r="D127" s="14">
        <f aca="true" t="shared" si="32" ref="D127:J127">SUM(D128:D131)</f>
        <v>4216260</v>
      </c>
      <c r="E127" s="14">
        <f t="shared" si="32"/>
        <v>729000</v>
      </c>
      <c r="F127" s="14">
        <f aca="true" t="shared" si="33" ref="F127:F133">E127/C127*100</f>
        <v>17.59611485507946</v>
      </c>
      <c r="G127" s="14">
        <f aca="true" t="shared" si="34" ref="G127:G133">E127/D127*100</f>
        <v>17.29020506325511</v>
      </c>
      <c r="H127" s="14">
        <f t="shared" si="32"/>
        <v>0</v>
      </c>
      <c r="I127" s="14">
        <f t="shared" si="24"/>
        <v>0</v>
      </c>
      <c r="J127" s="14">
        <f t="shared" si="32"/>
        <v>0</v>
      </c>
      <c r="K127" s="14"/>
    </row>
    <row r="128" spans="1:11" s="6" customFormat="1" ht="15.75">
      <c r="A128" s="4">
        <v>3841</v>
      </c>
      <c r="B128" s="12" t="s">
        <v>42</v>
      </c>
      <c r="C128" s="5">
        <v>3511860</v>
      </c>
      <c r="D128" s="5">
        <v>3511860</v>
      </c>
      <c r="E128" s="5">
        <v>580000</v>
      </c>
      <c r="F128" s="5">
        <f t="shared" si="33"/>
        <v>16.515464739482784</v>
      </c>
      <c r="G128" s="5">
        <f t="shared" si="34"/>
        <v>16.515464739482784</v>
      </c>
      <c r="H128" s="5">
        <v>0</v>
      </c>
      <c r="I128" s="5">
        <f t="shared" si="24"/>
        <v>0</v>
      </c>
      <c r="J128" s="5">
        <v>0</v>
      </c>
      <c r="K128" s="5"/>
    </row>
    <row r="129" spans="1:11" s="6" customFormat="1" ht="15.75">
      <c r="A129" s="4">
        <v>3842</v>
      </c>
      <c r="B129" s="12" t="s">
        <v>68</v>
      </c>
      <c r="C129" s="5">
        <v>177500</v>
      </c>
      <c r="D129" s="5">
        <v>177500</v>
      </c>
      <c r="E129" s="5">
        <v>64000</v>
      </c>
      <c r="F129" s="5">
        <f t="shared" si="33"/>
        <v>36.056338028169016</v>
      </c>
      <c r="G129" s="5">
        <f t="shared" si="34"/>
        <v>36.056338028169016</v>
      </c>
      <c r="H129" s="5">
        <v>0</v>
      </c>
      <c r="I129" s="5">
        <f t="shared" si="24"/>
        <v>0</v>
      </c>
      <c r="J129" s="5">
        <v>0</v>
      </c>
      <c r="K129" s="5"/>
    </row>
    <row r="130" spans="1:11" s="6" customFormat="1" ht="15.75">
      <c r="A130" s="4">
        <v>3821</v>
      </c>
      <c r="B130" s="12" t="s">
        <v>69</v>
      </c>
      <c r="C130" s="5">
        <v>438600</v>
      </c>
      <c r="D130" s="5">
        <v>511900</v>
      </c>
      <c r="E130" s="5">
        <v>13000</v>
      </c>
      <c r="F130" s="5">
        <f t="shared" si="33"/>
        <v>2.9639762881896945</v>
      </c>
      <c r="G130" s="5">
        <f t="shared" si="34"/>
        <v>2.5395585075210003</v>
      </c>
      <c r="H130" s="5">
        <v>0</v>
      </c>
      <c r="I130" s="5">
        <f t="shared" si="24"/>
        <v>0</v>
      </c>
      <c r="J130" s="5">
        <v>0</v>
      </c>
      <c r="K130" s="5"/>
    </row>
    <row r="131" spans="1:11" s="6" customFormat="1" ht="15.75">
      <c r="A131" s="4">
        <v>3811</v>
      </c>
      <c r="B131" s="12" t="s">
        <v>43</v>
      </c>
      <c r="C131" s="5">
        <v>15000</v>
      </c>
      <c r="D131" s="5">
        <v>15000</v>
      </c>
      <c r="E131" s="5">
        <v>72000</v>
      </c>
      <c r="F131" s="5">
        <f t="shared" si="33"/>
        <v>480</v>
      </c>
      <c r="G131" s="5">
        <f t="shared" si="34"/>
        <v>480</v>
      </c>
      <c r="H131" s="5">
        <v>0</v>
      </c>
      <c r="I131" s="5">
        <f t="shared" si="24"/>
        <v>0</v>
      </c>
      <c r="J131" s="5">
        <v>0</v>
      </c>
      <c r="K131" s="5"/>
    </row>
    <row r="132" spans="1:11" s="6" customFormat="1" ht="15.75">
      <c r="A132" s="4"/>
      <c r="B132" s="12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7" customFormat="1" ht="15.75">
      <c r="A133" s="10"/>
      <c r="B133" s="11" t="s">
        <v>62</v>
      </c>
      <c r="C133" s="14">
        <f>C127</f>
        <v>4142960</v>
      </c>
      <c r="D133" s="14">
        <f aca="true" t="shared" si="35" ref="D133:J133">D127</f>
        <v>4216260</v>
      </c>
      <c r="E133" s="14">
        <f t="shared" si="35"/>
        <v>729000</v>
      </c>
      <c r="F133" s="14">
        <f t="shared" si="33"/>
        <v>17.59611485507946</v>
      </c>
      <c r="G133" s="14">
        <f t="shared" si="34"/>
        <v>17.29020506325511</v>
      </c>
      <c r="H133" s="14">
        <f t="shared" si="35"/>
        <v>0</v>
      </c>
      <c r="I133" s="14">
        <f t="shared" si="24"/>
        <v>0</v>
      </c>
      <c r="J133" s="14">
        <f t="shared" si="35"/>
        <v>0</v>
      </c>
      <c r="K133" s="14"/>
    </row>
    <row r="134" spans="1:11" s="6" customFormat="1" ht="15.75">
      <c r="A134" s="4"/>
      <c r="B134" s="11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6" customFormat="1" ht="15.75">
      <c r="A135" s="46" t="s">
        <v>67</v>
      </c>
      <c r="B135" s="47"/>
      <c r="C135" s="47"/>
      <c r="D135" s="47"/>
      <c r="E135" s="47"/>
      <c r="F135" s="47"/>
      <c r="G135" s="47"/>
      <c r="H135" s="30"/>
      <c r="I135" s="5"/>
      <c r="J135" s="30"/>
      <c r="K135" s="5"/>
    </row>
    <row r="136" spans="1:11" s="6" customFormat="1" ht="15.75">
      <c r="A136" s="10">
        <v>38</v>
      </c>
      <c r="B136" s="11" t="s">
        <v>28</v>
      </c>
      <c r="C136" s="14">
        <f>SUM(C137:C140)</f>
        <v>14664800</v>
      </c>
      <c r="D136" s="14">
        <f aca="true" t="shared" si="36" ref="D136:J136">SUM(D137:D140)</f>
        <v>14513450</v>
      </c>
      <c r="E136" s="14">
        <f t="shared" si="36"/>
        <v>2576300</v>
      </c>
      <c r="F136" s="14">
        <f aca="true" t="shared" si="37" ref="F136:F148">E136/C136*100</f>
        <v>17.567917734984455</v>
      </c>
      <c r="G136" s="14">
        <f aca="true" t="shared" si="38" ref="G136:G148">E136/D136*100</f>
        <v>17.751120512352337</v>
      </c>
      <c r="H136" s="14">
        <f t="shared" si="36"/>
        <v>0</v>
      </c>
      <c r="I136" s="14">
        <f t="shared" si="24"/>
        <v>0</v>
      </c>
      <c r="J136" s="14">
        <f t="shared" si="36"/>
        <v>0</v>
      </c>
      <c r="K136" s="14"/>
    </row>
    <row r="137" spans="1:11" s="6" customFormat="1" ht="15.75">
      <c r="A137" s="4">
        <v>3841</v>
      </c>
      <c r="B137" s="12" t="s">
        <v>42</v>
      </c>
      <c r="C137" s="5">
        <v>13545600</v>
      </c>
      <c r="D137" s="5">
        <v>13545600</v>
      </c>
      <c r="E137" s="5">
        <v>1955000</v>
      </c>
      <c r="F137" s="5">
        <f t="shared" si="37"/>
        <v>14.432730923694779</v>
      </c>
      <c r="G137" s="5">
        <f t="shared" si="38"/>
        <v>14.432730923694779</v>
      </c>
      <c r="H137" s="5">
        <v>0</v>
      </c>
      <c r="I137" s="5">
        <f t="shared" si="24"/>
        <v>0</v>
      </c>
      <c r="J137" s="5">
        <v>0</v>
      </c>
      <c r="K137" s="5"/>
    </row>
    <row r="138" spans="1:11" s="6" customFormat="1" ht="15.75">
      <c r="A138" s="4">
        <v>3842</v>
      </c>
      <c r="B138" s="12" t="s">
        <v>76</v>
      </c>
      <c r="C138" s="5">
        <v>200000</v>
      </c>
      <c r="D138" s="5">
        <v>200000</v>
      </c>
      <c r="E138" s="5">
        <v>217300</v>
      </c>
      <c r="F138" s="5">
        <f t="shared" si="37"/>
        <v>108.65</v>
      </c>
      <c r="G138" s="5">
        <f t="shared" si="38"/>
        <v>108.65</v>
      </c>
      <c r="H138" s="5">
        <v>0</v>
      </c>
      <c r="I138" s="5">
        <f t="shared" si="24"/>
        <v>0</v>
      </c>
      <c r="J138" s="5">
        <v>0</v>
      </c>
      <c r="K138" s="5"/>
    </row>
    <row r="139" spans="1:11" s="6" customFormat="1" ht="15.75">
      <c r="A139" s="4">
        <v>3811</v>
      </c>
      <c r="B139" s="12" t="s">
        <v>43</v>
      </c>
      <c r="C139" s="5">
        <v>819200</v>
      </c>
      <c r="D139" s="5">
        <v>667850</v>
      </c>
      <c r="E139" s="5">
        <v>393000</v>
      </c>
      <c r="F139" s="5">
        <f t="shared" si="37"/>
        <v>47.9736328125</v>
      </c>
      <c r="G139" s="5">
        <f t="shared" si="38"/>
        <v>58.84554915025829</v>
      </c>
      <c r="H139" s="5">
        <v>0</v>
      </c>
      <c r="I139" s="5">
        <f t="shared" si="24"/>
        <v>0</v>
      </c>
      <c r="J139" s="5">
        <v>0</v>
      </c>
      <c r="K139" s="5"/>
    </row>
    <row r="140" spans="1:11" s="6" customFormat="1" ht="15.75">
      <c r="A140" s="4">
        <v>3821</v>
      </c>
      <c r="B140" s="12" t="s">
        <v>77</v>
      </c>
      <c r="C140" s="5">
        <v>100000</v>
      </c>
      <c r="D140" s="5">
        <v>100000</v>
      </c>
      <c r="E140" s="5">
        <v>11000</v>
      </c>
      <c r="F140" s="5">
        <f t="shared" si="37"/>
        <v>11</v>
      </c>
      <c r="G140" s="5">
        <f t="shared" si="38"/>
        <v>11</v>
      </c>
      <c r="H140" s="5">
        <v>0</v>
      </c>
      <c r="I140" s="5">
        <f t="shared" si="24"/>
        <v>0</v>
      </c>
      <c r="J140" s="5">
        <v>0</v>
      </c>
      <c r="K140" s="5"/>
    </row>
    <row r="141" spans="1:11" s="6" customFormat="1" ht="15.75">
      <c r="A141" s="4"/>
      <c r="B141" s="12"/>
      <c r="C141" s="5"/>
      <c r="D141" s="5"/>
      <c r="E141" s="5"/>
      <c r="F141" s="5"/>
      <c r="G141" s="5"/>
      <c r="H141" s="5"/>
      <c r="I141" s="5"/>
      <c r="J141" s="5"/>
      <c r="K141" s="5"/>
    </row>
    <row r="142" spans="1:11" s="7" customFormat="1" ht="15.75">
      <c r="A142" s="10"/>
      <c r="B142" s="11" t="s">
        <v>63</v>
      </c>
      <c r="C142" s="14">
        <f>C136</f>
        <v>14664800</v>
      </c>
      <c r="D142" s="14">
        <f aca="true" t="shared" si="39" ref="D142:J142">D136</f>
        <v>14513450</v>
      </c>
      <c r="E142" s="14">
        <f t="shared" si="39"/>
        <v>2576300</v>
      </c>
      <c r="F142" s="14">
        <f t="shared" si="37"/>
        <v>17.567917734984455</v>
      </c>
      <c r="G142" s="14">
        <f t="shared" si="38"/>
        <v>17.751120512352337</v>
      </c>
      <c r="H142" s="14">
        <f t="shared" si="39"/>
        <v>0</v>
      </c>
      <c r="I142" s="14">
        <f t="shared" si="24"/>
        <v>0</v>
      </c>
      <c r="J142" s="14">
        <f t="shared" si="39"/>
        <v>0</v>
      </c>
      <c r="K142" s="14"/>
    </row>
    <row r="143" spans="1:11" s="6" customFormat="1" ht="15.75">
      <c r="A143" s="4"/>
      <c r="B143" s="11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6" customFormat="1" ht="15.75">
      <c r="A144" s="10" t="s">
        <v>70</v>
      </c>
      <c r="B144" s="11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6" customFormat="1" ht="15.75">
      <c r="A145" s="10">
        <v>38</v>
      </c>
      <c r="B145" s="11" t="s">
        <v>28</v>
      </c>
      <c r="C145" s="14">
        <f aca="true" t="shared" si="40" ref="C145:J145">C146</f>
        <v>4954989</v>
      </c>
      <c r="D145" s="14">
        <f t="shared" si="40"/>
        <v>4954989</v>
      </c>
      <c r="E145" s="14">
        <f>E146</f>
        <v>4869503</v>
      </c>
      <c r="F145" s="14">
        <f t="shared" si="37"/>
        <v>98.27474894495225</v>
      </c>
      <c r="G145" s="14">
        <f t="shared" si="38"/>
        <v>98.27474894495225</v>
      </c>
      <c r="H145" s="14">
        <f t="shared" si="40"/>
        <v>4953476</v>
      </c>
      <c r="I145" s="14">
        <f t="shared" si="24"/>
        <v>101.72446756886688</v>
      </c>
      <c r="J145" s="14">
        <f t="shared" si="40"/>
        <v>5057334</v>
      </c>
      <c r="K145" s="14">
        <f>J145/H145*100</f>
        <v>102.09666908651623</v>
      </c>
    </row>
    <row r="146" spans="1:11" s="6" customFormat="1" ht="15.75">
      <c r="A146" s="34">
        <v>3811</v>
      </c>
      <c r="B146" s="35" t="s">
        <v>27</v>
      </c>
      <c r="C146" s="36">
        <v>4954989</v>
      </c>
      <c r="D146" s="36">
        <v>4954989</v>
      </c>
      <c r="E146" s="36">
        <v>4869503</v>
      </c>
      <c r="F146" s="36">
        <f t="shared" si="37"/>
        <v>98.27474894495225</v>
      </c>
      <c r="G146" s="36">
        <f t="shared" si="38"/>
        <v>98.27474894495225</v>
      </c>
      <c r="H146" s="36">
        <v>4953476</v>
      </c>
      <c r="I146" s="36">
        <f t="shared" si="24"/>
        <v>101.72446756886688</v>
      </c>
      <c r="J146" s="36">
        <v>5057334</v>
      </c>
      <c r="K146" s="36">
        <f>J146/H146*100</f>
        <v>102.09666908651623</v>
      </c>
    </row>
    <row r="147" spans="1:11" s="6" customFormat="1" ht="15.75">
      <c r="A147" s="4"/>
      <c r="B147" s="14"/>
      <c r="C147" s="5"/>
      <c r="D147" s="5"/>
      <c r="E147" s="5"/>
      <c r="F147" s="5"/>
      <c r="G147" s="5"/>
      <c r="H147" s="5"/>
      <c r="I147" s="5"/>
      <c r="J147" s="5"/>
      <c r="K147" s="5"/>
    </row>
    <row r="148" spans="1:11" s="6" customFormat="1" ht="15.75">
      <c r="A148" s="4"/>
      <c r="B148" s="11" t="s">
        <v>71</v>
      </c>
      <c r="C148" s="14">
        <f>C145</f>
        <v>4954989</v>
      </c>
      <c r="D148" s="14">
        <f aca="true" t="shared" si="41" ref="D148:J148">D145</f>
        <v>4954989</v>
      </c>
      <c r="E148" s="14">
        <f t="shared" si="41"/>
        <v>4869503</v>
      </c>
      <c r="F148" s="14">
        <f t="shared" si="37"/>
        <v>98.27474894495225</v>
      </c>
      <c r="G148" s="14">
        <f t="shared" si="38"/>
        <v>98.27474894495225</v>
      </c>
      <c r="H148" s="14">
        <f t="shared" si="41"/>
        <v>4953476</v>
      </c>
      <c r="I148" s="14">
        <f t="shared" si="24"/>
        <v>101.72446756886688</v>
      </c>
      <c r="J148" s="14">
        <f t="shared" si="41"/>
        <v>5057334</v>
      </c>
      <c r="K148" s="14">
        <f>J148/H148*100</f>
        <v>102.09666908651623</v>
      </c>
    </row>
    <row r="149" spans="1:11" s="6" customFormat="1" ht="15.75">
      <c r="A149" s="4"/>
      <c r="B149" s="11"/>
      <c r="C149" s="14"/>
      <c r="D149" s="14"/>
      <c r="E149" s="14"/>
      <c r="F149" s="14"/>
      <c r="G149" s="14"/>
      <c r="H149" s="14"/>
      <c r="I149" s="5"/>
      <c r="J149" s="14"/>
      <c r="K149" s="5"/>
    </row>
    <row r="150" spans="1:11" s="6" customFormat="1" ht="39" customHeight="1">
      <c r="A150" s="46" t="s">
        <v>78</v>
      </c>
      <c r="B150" s="47"/>
      <c r="C150" s="47"/>
      <c r="D150" s="47"/>
      <c r="E150" s="47"/>
      <c r="F150" s="47"/>
      <c r="G150" s="47"/>
      <c r="H150" s="30"/>
      <c r="I150" s="5"/>
      <c r="J150" s="30"/>
      <c r="K150" s="5"/>
    </row>
    <row r="151" spans="1:11" s="6" customFormat="1" ht="15.75">
      <c r="A151" s="10">
        <v>38</v>
      </c>
      <c r="B151" s="11" t="s">
        <v>28</v>
      </c>
      <c r="C151" s="14">
        <f>SUM(C152:C155)</f>
        <v>17857140</v>
      </c>
      <c r="D151" s="14">
        <f aca="true" t="shared" si="42" ref="D151:J151">SUM(D152:D155)</f>
        <v>17886190</v>
      </c>
      <c r="E151" s="14">
        <f t="shared" si="42"/>
        <v>9588000</v>
      </c>
      <c r="F151" s="14">
        <f aca="true" t="shared" si="43" ref="F151:F223">E151/C151*100</f>
        <v>53.692808590849374</v>
      </c>
      <c r="G151" s="14">
        <f aca="true" t="shared" si="44" ref="G151:G223">E151/D151*100</f>
        <v>53.60560298196542</v>
      </c>
      <c r="H151" s="14">
        <f t="shared" si="42"/>
        <v>8580000</v>
      </c>
      <c r="I151" s="14">
        <f t="shared" si="24"/>
        <v>89.48685857321652</v>
      </c>
      <c r="J151" s="14">
        <f t="shared" si="42"/>
        <v>2850000</v>
      </c>
      <c r="K151" s="14">
        <f>J151/H151*100</f>
        <v>33.21678321678322</v>
      </c>
    </row>
    <row r="152" spans="1:11" s="6" customFormat="1" ht="15.75">
      <c r="A152" s="4">
        <v>3841</v>
      </c>
      <c r="B152" s="12" t="s">
        <v>42</v>
      </c>
      <c r="C152" s="5">
        <v>15187800</v>
      </c>
      <c r="D152" s="5">
        <v>15187800</v>
      </c>
      <c r="E152" s="5">
        <v>7865000</v>
      </c>
      <c r="F152" s="5">
        <f t="shared" si="43"/>
        <v>51.78498531716246</v>
      </c>
      <c r="G152" s="5">
        <f t="shared" si="44"/>
        <v>51.78498531716246</v>
      </c>
      <c r="H152" s="5">
        <v>6600000</v>
      </c>
      <c r="I152" s="5">
        <f t="shared" si="24"/>
        <v>83.91608391608392</v>
      </c>
      <c r="J152" s="5">
        <v>2150000</v>
      </c>
      <c r="K152" s="5">
        <f>J152/H152*100</f>
        <v>32.57575757575758</v>
      </c>
    </row>
    <row r="153" spans="1:11" s="6" customFormat="1" ht="15.75">
      <c r="A153" s="4">
        <v>3842</v>
      </c>
      <c r="B153" s="12" t="s">
        <v>76</v>
      </c>
      <c r="C153" s="5">
        <v>0</v>
      </c>
      <c r="D153" s="5">
        <v>0</v>
      </c>
      <c r="E153" s="5">
        <v>875000</v>
      </c>
      <c r="F153" s="5"/>
      <c r="G153" s="5"/>
      <c r="H153" s="5">
        <v>700000</v>
      </c>
      <c r="I153" s="5">
        <f aca="true" t="shared" si="45" ref="I153:I221">H153/E153*100</f>
        <v>80</v>
      </c>
      <c r="J153" s="5">
        <v>250000</v>
      </c>
      <c r="K153" s="5">
        <f aca="true" t="shared" si="46" ref="K153:K221">J153/H153*100</f>
        <v>35.714285714285715</v>
      </c>
    </row>
    <row r="154" spans="1:11" s="6" customFormat="1" ht="15.75">
      <c r="A154" s="4">
        <v>3811</v>
      </c>
      <c r="B154" s="12" t="s">
        <v>43</v>
      </c>
      <c r="C154" s="5">
        <v>2669340</v>
      </c>
      <c r="D154" s="5">
        <v>2417570</v>
      </c>
      <c r="E154" s="5">
        <v>783000</v>
      </c>
      <c r="F154" s="5">
        <f t="shared" si="43"/>
        <v>29.333093573692377</v>
      </c>
      <c r="G154" s="5">
        <f t="shared" si="44"/>
        <v>32.38789362872637</v>
      </c>
      <c r="H154" s="5">
        <v>1150000</v>
      </c>
      <c r="I154" s="5">
        <f t="shared" si="45"/>
        <v>146.87100893997447</v>
      </c>
      <c r="J154" s="5">
        <v>400000</v>
      </c>
      <c r="K154" s="5">
        <f t="shared" si="46"/>
        <v>34.78260869565217</v>
      </c>
    </row>
    <row r="155" spans="1:11" s="6" customFormat="1" ht="15.75">
      <c r="A155" s="4">
        <v>3821</v>
      </c>
      <c r="B155" s="12" t="s">
        <v>77</v>
      </c>
      <c r="C155" s="5">
        <v>0</v>
      </c>
      <c r="D155" s="5">
        <v>280820</v>
      </c>
      <c r="E155" s="5">
        <v>65000</v>
      </c>
      <c r="F155" s="5"/>
      <c r="G155" s="5">
        <f t="shared" si="44"/>
        <v>23.14649953707001</v>
      </c>
      <c r="H155" s="5">
        <v>130000</v>
      </c>
      <c r="I155" s="5">
        <f t="shared" si="45"/>
        <v>200</v>
      </c>
      <c r="J155" s="5">
        <v>50000</v>
      </c>
      <c r="K155" s="5">
        <f t="shared" si="46"/>
        <v>38.46153846153847</v>
      </c>
    </row>
    <row r="156" spans="1:11" s="6" customFormat="1" ht="15.75">
      <c r="A156" s="4"/>
      <c r="B156" s="12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7" customFormat="1" ht="15.75">
      <c r="A157" s="10"/>
      <c r="B157" s="11" t="s">
        <v>79</v>
      </c>
      <c r="C157" s="14">
        <f>C151</f>
        <v>17857140</v>
      </c>
      <c r="D157" s="14">
        <f aca="true" t="shared" si="47" ref="D157:J157">D151</f>
        <v>17886190</v>
      </c>
      <c r="E157" s="14">
        <f t="shared" si="47"/>
        <v>9588000</v>
      </c>
      <c r="F157" s="14">
        <f t="shared" si="43"/>
        <v>53.692808590849374</v>
      </c>
      <c r="G157" s="14">
        <f t="shared" si="44"/>
        <v>53.60560298196542</v>
      </c>
      <c r="H157" s="14">
        <f t="shared" si="47"/>
        <v>8580000</v>
      </c>
      <c r="I157" s="14">
        <f t="shared" si="45"/>
        <v>89.48685857321652</v>
      </c>
      <c r="J157" s="14">
        <f t="shared" si="47"/>
        <v>2850000</v>
      </c>
      <c r="K157" s="14">
        <f t="shared" si="46"/>
        <v>33.21678321678322</v>
      </c>
    </row>
    <row r="158" spans="1:11" s="7" customFormat="1" ht="15.75">
      <c r="A158" s="10"/>
      <c r="B158" s="11"/>
      <c r="C158" s="14"/>
      <c r="D158" s="14"/>
      <c r="E158" s="14"/>
      <c r="F158" s="14"/>
      <c r="G158" s="14"/>
      <c r="H158" s="14"/>
      <c r="I158" s="5"/>
      <c r="J158" s="14"/>
      <c r="K158" s="5"/>
    </row>
    <row r="159" spans="1:11" s="7" customFormat="1" ht="39" customHeight="1">
      <c r="A159" s="46" t="s">
        <v>155</v>
      </c>
      <c r="B159" s="47"/>
      <c r="C159" s="47"/>
      <c r="D159" s="47"/>
      <c r="E159" s="47"/>
      <c r="F159" s="47"/>
      <c r="G159" s="47"/>
      <c r="H159" s="14"/>
      <c r="I159" s="5"/>
      <c r="J159" s="14"/>
      <c r="K159" s="5"/>
    </row>
    <row r="160" spans="1:11" s="7" customFormat="1" ht="15.75">
      <c r="A160" s="10">
        <v>38</v>
      </c>
      <c r="B160" s="11" t="s">
        <v>28</v>
      </c>
      <c r="C160" s="14"/>
      <c r="D160" s="14"/>
      <c r="E160" s="14">
        <f>SUM(E161:E164)</f>
        <v>9894000</v>
      </c>
      <c r="F160" s="14"/>
      <c r="G160" s="14"/>
      <c r="H160" s="14">
        <f>SUM(H161:H164)</f>
        <v>8580000</v>
      </c>
      <c r="I160" s="14">
        <f aca="true" t="shared" si="48" ref="I160:I166">H160/E160*100</f>
        <v>86.71922377198302</v>
      </c>
      <c r="J160" s="14">
        <f>SUM(J161:J164)</f>
        <v>2850000</v>
      </c>
      <c r="K160" s="14">
        <f aca="true" t="shared" si="49" ref="K160:K166">J160/H160*100</f>
        <v>33.21678321678322</v>
      </c>
    </row>
    <row r="161" spans="1:11" s="7" customFormat="1" ht="15.75">
      <c r="A161" s="4">
        <v>3841</v>
      </c>
      <c r="B161" s="12" t="s">
        <v>42</v>
      </c>
      <c r="C161" s="5">
        <v>0</v>
      </c>
      <c r="D161" s="5">
        <v>0</v>
      </c>
      <c r="E161" s="5">
        <v>7400000</v>
      </c>
      <c r="F161" s="5"/>
      <c r="G161" s="5"/>
      <c r="H161" s="5">
        <v>6600000</v>
      </c>
      <c r="I161" s="5">
        <f t="shared" si="48"/>
        <v>89.1891891891892</v>
      </c>
      <c r="J161" s="5">
        <v>2150000</v>
      </c>
      <c r="K161" s="5">
        <f t="shared" si="49"/>
        <v>32.57575757575758</v>
      </c>
    </row>
    <row r="162" spans="1:11" s="7" customFormat="1" ht="15.75">
      <c r="A162" s="4">
        <v>3842</v>
      </c>
      <c r="B162" s="12" t="s">
        <v>76</v>
      </c>
      <c r="C162" s="5">
        <v>0</v>
      </c>
      <c r="D162" s="5">
        <v>0</v>
      </c>
      <c r="E162" s="5">
        <v>800000</v>
      </c>
      <c r="F162" s="5"/>
      <c r="G162" s="5"/>
      <c r="H162" s="5">
        <v>700000</v>
      </c>
      <c r="I162" s="5">
        <f t="shared" si="48"/>
        <v>87.5</v>
      </c>
      <c r="J162" s="5">
        <v>250000</v>
      </c>
      <c r="K162" s="5">
        <f t="shared" si="49"/>
        <v>35.714285714285715</v>
      </c>
    </row>
    <row r="163" spans="1:11" s="7" customFormat="1" ht="15.75">
      <c r="A163" s="4">
        <v>3811</v>
      </c>
      <c r="B163" s="12" t="s">
        <v>43</v>
      </c>
      <c r="C163" s="5">
        <v>0</v>
      </c>
      <c r="D163" s="5">
        <v>0</v>
      </c>
      <c r="E163" s="5">
        <v>1564240</v>
      </c>
      <c r="F163" s="5"/>
      <c r="G163" s="5"/>
      <c r="H163" s="5">
        <v>1150000</v>
      </c>
      <c r="I163" s="5">
        <f t="shared" si="48"/>
        <v>73.51813021019792</v>
      </c>
      <c r="J163" s="5">
        <v>400000</v>
      </c>
      <c r="K163" s="5">
        <f t="shared" si="49"/>
        <v>34.78260869565217</v>
      </c>
    </row>
    <row r="164" spans="1:11" s="7" customFormat="1" ht="15.75">
      <c r="A164" s="4">
        <v>3821</v>
      </c>
      <c r="B164" s="12" t="s">
        <v>77</v>
      </c>
      <c r="C164" s="5">
        <v>0</v>
      </c>
      <c r="D164" s="5">
        <v>0</v>
      </c>
      <c r="E164" s="5">
        <v>129760</v>
      </c>
      <c r="F164" s="5"/>
      <c r="G164" s="5"/>
      <c r="H164" s="5">
        <v>130000</v>
      </c>
      <c r="I164" s="5">
        <f t="shared" si="48"/>
        <v>100.1849568434032</v>
      </c>
      <c r="J164" s="5">
        <v>50000</v>
      </c>
      <c r="K164" s="5">
        <f t="shared" si="49"/>
        <v>38.46153846153847</v>
      </c>
    </row>
    <row r="165" spans="1:11" s="7" customFormat="1" ht="15.75">
      <c r="A165" s="4"/>
      <c r="B165" s="12"/>
      <c r="C165" s="5"/>
      <c r="D165" s="5"/>
      <c r="E165" s="5"/>
      <c r="F165" s="5"/>
      <c r="G165" s="5"/>
      <c r="H165" s="5"/>
      <c r="I165" s="5"/>
      <c r="J165" s="5"/>
      <c r="K165" s="5"/>
    </row>
    <row r="166" spans="1:11" s="7" customFormat="1" ht="15.75">
      <c r="A166" s="10"/>
      <c r="B166" s="11" t="s">
        <v>154</v>
      </c>
      <c r="C166" s="14"/>
      <c r="D166" s="14"/>
      <c r="E166" s="14">
        <f>E160</f>
        <v>9894000</v>
      </c>
      <c r="F166" s="14"/>
      <c r="G166" s="14"/>
      <c r="H166" s="14">
        <f>H160</f>
        <v>8580000</v>
      </c>
      <c r="I166" s="14">
        <f t="shared" si="48"/>
        <v>86.71922377198302</v>
      </c>
      <c r="J166" s="14">
        <f>J160</f>
        <v>2850000</v>
      </c>
      <c r="K166" s="14">
        <f t="shared" si="49"/>
        <v>33.21678321678322</v>
      </c>
    </row>
    <row r="167" spans="1:11" s="7" customFormat="1" ht="15.75">
      <c r="A167" s="10"/>
      <c r="B167" s="11"/>
      <c r="C167" s="14"/>
      <c r="D167" s="14"/>
      <c r="E167" s="14"/>
      <c r="F167" s="14"/>
      <c r="G167" s="14"/>
      <c r="H167" s="14"/>
      <c r="I167" s="5"/>
      <c r="J167" s="14"/>
      <c r="K167" s="5"/>
    </row>
    <row r="168" spans="1:11" s="6" customFormat="1" ht="15.75">
      <c r="A168" s="10" t="s">
        <v>90</v>
      </c>
      <c r="B168" s="11"/>
      <c r="C168" s="5"/>
      <c r="D168" s="5"/>
      <c r="E168" s="5"/>
      <c r="F168" s="5"/>
      <c r="G168" s="5"/>
      <c r="H168" s="5"/>
      <c r="I168" s="5"/>
      <c r="J168" s="5"/>
      <c r="K168" s="5"/>
    </row>
    <row r="169" spans="1:11" s="6" customFormat="1" ht="15.75">
      <c r="A169" s="10">
        <v>32</v>
      </c>
      <c r="B169" s="11" t="s">
        <v>3</v>
      </c>
      <c r="C169" s="14">
        <f>SUM(C170:C174)</f>
        <v>342500</v>
      </c>
      <c r="D169" s="14">
        <f aca="true" t="shared" si="50" ref="D169:J169">SUM(D170:D174)</f>
        <v>187500</v>
      </c>
      <c r="E169" s="14">
        <f t="shared" si="50"/>
        <v>170400</v>
      </c>
      <c r="F169" s="14">
        <f t="shared" si="43"/>
        <v>49.75182481751825</v>
      </c>
      <c r="G169" s="14">
        <f t="shared" si="44"/>
        <v>90.88000000000001</v>
      </c>
      <c r="H169" s="14">
        <f t="shared" si="50"/>
        <v>235000</v>
      </c>
      <c r="I169" s="14">
        <f t="shared" si="45"/>
        <v>137.91079812206573</v>
      </c>
      <c r="J169" s="14">
        <f t="shared" si="50"/>
        <v>235000</v>
      </c>
      <c r="K169" s="14">
        <f t="shared" si="46"/>
        <v>100</v>
      </c>
    </row>
    <row r="170" spans="1:11" s="6" customFormat="1" ht="15.75">
      <c r="A170" s="4">
        <v>3211</v>
      </c>
      <c r="B170" s="12" t="s">
        <v>4</v>
      </c>
      <c r="C170" s="5">
        <v>85500</v>
      </c>
      <c r="D170" s="5">
        <v>0</v>
      </c>
      <c r="E170" s="5">
        <v>110400</v>
      </c>
      <c r="F170" s="5">
        <f t="shared" si="43"/>
        <v>129.12280701754386</v>
      </c>
      <c r="G170" s="5"/>
      <c r="H170" s="5">
        <v>110000</v>
      </c>
      <c r="I170" s="5">
        <f t="shared" si="45"/>
        <v>99.63768115942028</v>
      </c>
      <c r="J170" s="5">
        <v>110000</v>
      </c>
      <c r="K170" s="5">
        <f t="shared" si="46"/>
        <v>100</v>
      </c>
    </row>
    <row r="171" spans="1:11" s="6" customFormat="1" ht="15.75">
      <c r="A171" s="4">
        <v>3235</v>
      </c>
      <c r="B171" s="12" t="s">
        <v>25</v>
      </c>
      <c r="C171" s="5">
        <v>10000</v>
      </c>
      <c r="D171" s="5">
        <v>10000</v>
      </c>
      <c r="E171" s="5">
        <v>12000</v>
      </c>
      <c r="F171" s="5">
        <f t="shared" si="43"/>
        <v>120</v>
      </c>
      <c r="G171" s="5">
        <f t="shared" si="44"/>
        <v>120</v>
      </c>
      <c r="H171" s="5">
        <v>12000</v>
      </c>
      <c r="I171" s="5">
        <f t="shared" si="45"/>
        <v>100</v>
      </c>
      <c r="J171" s="5">
        <v>12000</v>
      </c>
      <c r="K171" s="5">
        <f t="shared" si="46"/>
        <v>100</v>
      </c>
    </row>
    <row r="172" spans="1:14" s="6" customFormat="1" ht="15.75">
      <c r="A172" s="34">
        <v>3237</v>
      </c>
      <c r="B172" s="35" t="s">
        <v>41</v>
      </c>
      <c r="C172" s="36"/>
      <c r="D172" s="36"/>
      <c r="E172" s="36">
        <v>21000</v>
      </c>
      <c r="F172" s="36"/>
      <c r="G172" s="36"/>
      <c r="H172" s="36">
        <v>21000</v>
      </c>
      <c r="I172" s="36">
        <f t="shared" si="45"/>
        <v>100</v>
      </c>
      <c r="J172" s="36">
        <v>21000</v>
      </c>
      <c r="K172" s="36">
        <f t="shared" si="46"/>
        <v>100</v>
      </c>
      <c r="L172" s="40"/>
      <c r="M172" s="40"/>
      <c r="N172" s="40"/>
    </row>
    <row r="173" spans="1:11" s="6" customFormat="1" ht="31.5">
      <c r="A173" s="4">
        <v>3241</v>
      </c>
      <c r="B173" s="12" t="s">
        <v>44</v>
      </c>
      <c r="C173" s="5">
        <v>190000</v>
      </c>
      <c r="D173" s="5">
        <v>155400</v>
      </c>
      <c r="E173" s="5">
        <v>15000</v>
      </c>
      <c r="F173" s="5">
        <f t="shared" si="43"/>
        <v>7.894736842105263</v>
      </c>
      <c r="G173" s="5">
        <f t="shared" si="44"/>
        <v>9.652509652509652</v>
      </c>
      <c r="H173" s="5">
        <v>80000</v>
      </c>
      <c r="I173" s="5">
        <f t="shared" si="45"/>
        <v>533.3333333333333</v>
      </c>
      <c r="J173" s="5">
        <v>80000</v>
      </c>
      <c r="K173" s="5">
        <f t="shared" si="46"/>
        <v>100</v>
      </c>
    </row>
    <row r="174" spans="1:11" s="6" customFormat="1" ht="15.75">
      <c r="A174" s="4">
        <v>3293</v>
      </c>
      <c r="B174" s="12" t="s">
        <v>14</v>
      </c>
      <c r="C174" s="5">
        <v>57000</v>
      </c>
      <c r="D174" s="5">
        <v>22100</v>
      </c>
      <c r="E174" s="5">
        <v>12000</v>
      </c>
      <c r="F174" s="5">
        <f t="shared" si="43"/>
        <v>21.052631578947366</v>
      </c>
      <c r="G174" s="5">
        <f t="shared" si="44"/>
        <v>54.29864253393665</v>
      </c>
      <c r="H174" s="5">
        <v>12000</v>
      </c>
      <c r="I174" s="5">
        <f t="shared" si="45"/>
        <v>100</v>
      </c>
      <c r="J174" s="5">
        <v>12000</v>
      </c>
      <c r="K174" s="5">
        <f t="shared" si="46"/>
        <v>100</v>
      </c>
    </row>
    <row r="175" spans="1:11" s="6" customFormat="1" ht="15.75">
      <c r="A175" s="4"/>
      <c r="B175" s="11"/>
      <c r="C175" s="5"/>
      <c r="D175" s="5"/>
      <c r="E175" s="5"/>
      <c r="F175" s="5"/>
      <c r="G175" s="5"/>
      <c r="H175" s="5"/>
      <c r="I175" s="5"/>
      <c r="J175" s="5"/>
      <c r="K175" s="5"/>
    </row>
    <row r="176" spans="1:11" s="6" customFormat="1" ht="15.75">
      <c r="A176" s="4"/>
      <c r="B176" s="11" t="s">
        <v>91</v>
      </c>
      <c r="C176" s="14">
        <f>C169</f>
        <v>342500</v>
      </c>
      <c r="D176" s="14">
        <f aca="true" t="shared" si="51" ref="D176:J176">D169</f>
        <v>187500</v>
      </c>
      <c r="E176" s="14">
        <f t="shared" si="51"/>
        <v>170400</v>
      </c>
      <c r="F176" s="14">
        <f t="shared" si="43"/>
        <v>49.75182481751825</v>
      </c>
      <c r="G176" s="14">
        <f t="shared" si="44"/>
        <v>90.88000000000001</v>
      </c>
      <c r="H176" s="14">
        <f t="shared" si="51"/>
        <v>235000</v>
      </c>
      <c r="I176" s="14">
        <f t="shared" si="45"/>
        <v>137.91079812206573</v>
      </c>
      <c r="J176" s="14">
        <f t="shared" si="51"/>
        <v>235000</v>
      </c>
      <c r="K176" s="14">
        <f t="shared" si="46"/>
        <v>100</v>
      </c>
    </row>
    <row r="177" spans="1:11" s="6" customFormat="1" ht="15.75">
      <c r="A177" s="4"/>
      <c r="B177" s="11"/>
      <c r="C177" s="14"/>
      <c r="D177" s="14"/>
      <c r="E177" s="14"/>
      <c r="F177" s="14"/>
      <c r="G177" s="14"/>
      <c r="H177" s="14"/>
      <c r="I177" s="5"/>
      <c r="J177" s="14"/>
      <c r="K177" s="5"/>
    </row>
    <row r="178" spans="1:11" s="6" customFormat="1" ht="15.75">
      <c r="A178" s="10" t="s">
        <v>128</v>
      </c>
      <c r="B178" s="11"/>
      <c r="C178" s="5"/>
      <c r="D178" s="5"/>
      <c r="E178" s="5"/>
      <c r="F178" s="5"/>
      <c r="G178" s="5"/>
      <c r="H178" s="5"/>
      <c r="I178" s="5"/>
      <c r="J178" s="5"/>
      <c r="K178" s="5"/>
    </row>
    <row r="179" spans="1:11" s="7" customFormat="1" ht="15.75">
      <c r="A179" s="10">
        <v>32</v>
      </c>
      <c r="B179" s="11" t="s">
        <v>3</v>
      </c>
      <c r="C179" s="14">
        <f>SUM(C180:C185)</f>
        <v>234000</v>
      </c>
      <c r="D179" s="14">
        <f aca="true" t="shared" si="52" ref="D179:J179">SUM(D180:D185)</f>
        <v>153500</v>
      </c>
      <c r="E179" s="14">
        <f t="shared" si="52"/>
        <v>210000</v>
      </c>
      <c r="F179" s="14">
        <f t="shared" si="43"/>
        <v>89.74358974358975</v>
      </c>
      <c r="G179" s="14">
        <f t="shared" si="44"/>
        <v>136.80781758957653</v>
      </c>
      <c r="H179" s="14">
        <f t="shared" si="52"/>
        <v>205000</v>
      </c>
      <c r="I179" s="14">
        <f t="shared" si="45"/>
        <v>97.61904761904762</v>
      </c>
      <c r="J179" s="14">
        <f t="shared" si="52"/>
        <v>205000</v>
      </c>
      <c r="K179" s="14">
        <f t="shared" si="46"/>
        <v>100</v>
      </c>
    </row>
    <row r="180" spans="1:11" s="6" customFormat="1" ht="15.75">
      <c r="A180" s="4">
        <v>3231</v>
      </c>
      <c r="B180" s="12" t="s">
        <v>8</v>
      </c>
      <c r="C180" s="5">
        <v>25000</v>
      </c>
      <c r="D180" s="5">
        <v>0</v>
      </c>
      <c r="E180" s="5">
        <v>10000</v>
      </c>
      <c r="F180" s="5">
        <f t="shared" si="43"/>
        <v>40</v>
      </c>
      <c r="G180" s="5"/>
      <c r="H180" s="5">
        <v>15000</v>
      </c>
      <c r="I180" s="5">
        <f t="shared" si="45"/>
        <v>150</v>
      </c>
      <c r="J180" s="5">
        <v>15000</v>
      </c>
      <c r="K180" s="5">
        <f t="shared" si="46"/>
        <v>100</v>
      </c>
    </row>
    <row r="181" spans="1:11" s="6" customFormat="1" ht="15.75">
      <c r="A181" s="4">
        <v>3233</v>
      </c>
      <c r="B181" s="12" t="s">
        <v>10</v>
      </c>
      <c r="C181" s="5">
        <v>114000</v>
      </c>
      <c r="D181" s="5">
        <v>100000</v>
      </c>
      <c r="E181" s="5">
        <v>60000</v>
      </c>
      <c r="F181" s="5">
        <f t="shared" si="43"/>
        <v>52.63157894736842</v>
      </c>
      <c r="G181" s="5">
        <f t="shared" si="44"/>
        <v>60</v>
      </c>
      <c r="H181" s="5">
        <v>60000</v>
      </c>
      <c r="I181" s="5">
        <f t="shared" si="45"/>
        <v>100</v>
      </c>
      <c r="J181" s="5">
        <v>60000</v>
      </c>
      <c r="K181" s="5">
        <f t="shared" si="46"/>
        <v>100</v>
      </c>
    </row>
    <row r="182" spans="1:11" s="6" customFormat="1" ht="15.75">
      <c r="A182" s="4">
        <v>3235</v>
      </c>
      <c r="B182" s="12" t="s">
        <v>25</v>
      </c>
      <c r="C182" s="5">
        <v>30000</v>
      </c>
      <c r="D182" s="5">
        <v>7000</v>
      </c>
      <c r="E182" s="5">
        <v>70000</v>
      </c>
      <c r="F182" s="5">
        <f t="shared" si="43"/>
        <v>233.33333333333334</v>
      </c>
      <c r="G182" s="5">
        <f t="shared" si="44"/>
        <v>1000</v>
      </c>
      <c r="H182" s="5">
        <v>60000</v>
      </c>
      <c r="I182" s="5">
        <f t="shared" si="45"/>
        <v>85.71428571428571</v>
      </c>
      <c r="J182" s="5">
        <v>60000</v>
      </c>
      <c r="K182" s="5">
        <f t="shared" si="46"/>
        <v>100</v>
      </c>
    </row>
    <row r="183" spans="1:11" s="6" customFormat="1" ht="15.75">
      <c r="A183" s="4">
        <v>3237</v>
      </c>
      <c r="B183" s="12" t="s">
        <v>11</v>
      </c>
      <c r="C183" s="5">
        <v>25000</v>
      </c>
      <c r="D183" s="5">
        <v>25000</v>
      </c>
      <c r="E183" s="5">
        <v>25000</v>
      </c>
      <c r="F183" s="5">
        <f t="shared" si="43"/>
        <v>100</v>
      </c>
      <c r="G183" s="5">
        <f t="shared" si="44"/>
        <v>100</v>
      </c>
      <c r="H183" s="5">
        <v>25000</v>
      </c>
      <c r="I183" s="5">
        <f t="shared" si="45"/>
        <v>100</v>
      </c>
      <c r="J183" s="5">
        <v>25000</v>
      </c>
      <c r="K183" s="5">
        <f t="shared" si="46"/>
        <v>100</v>
      </c>
    </row>
    <row r="184" spans="1:11" s="6" customFormat="1" ht="15.75">
      <c r="A184" s="4">
        <v>3239</v>
      </c>
      <c r="B184" s="12" t="s">
        <v>24</v>
      </c>
      <c r="C184" s="5">
        <v>20000</v>
      </c>
      <c r="D184" s="5">
        <v>15000</v>
      </c>
      <c r="E184" s="5">
        <v>25000</v>
      </c>
      <c r="F184" s="5">
        <f t="shared" si="43"/>
        <v>125</v>
      </c>
      <c r="G184" s="5">
        <f t="shared" si="44"/>
        <v>166.66666666666669</v>
      </c>
      <c r="H184" s="5">
        <v>30000</v>
      </c>
      <c r="I184" s="5">
        <f t="shared" si="45"/>
        <v>120</v>
      </c>
      <c r="J184" s="5">
        <v>30000</v>
      </c>
      <c r="K184" s="5">
        <f t="shared" si="46"/>
        <v>100</v>
      </c>
    </row>
    <row r="185" spans="1:11" s="6" customFormat="1" ht="31.5">
      <c r="A185" s="4">
        <v>3241</v>
      </c>
      <c r="B185" s="12" t="s">
        <v>44</v>
      </c>
      <c r="C185" s="5">
        <v>20000</v>
      </c>
      <c r="D185" s="5">
        <v>6500</v>
      </c>
      <c r="E185" s="5">
        <v>20000</v>
      </c>
      <c r="F185" s="5">
        <f t="shared" si="43"/>
        <v>100</v>
      </c>
      <c r="G185" s="5">
        <f t="shared" si="44"/>
        <v>307.69230769230774</v>
      </c>
      <c r="H185" s="5">
        <v>15000</v>
      </c>
      <c r="I185" s="5">
        <f t="shared" si="45"/>
        <v>75</v>
      </c>
      <c r="J185" s="5">
        <v>15000</v>
      </c>
      <c r="K185" s="5">
        <f t="shared" si="46"/>
        <v>100</v>
      </c>
    </row>
    <row r="186" spans="1:11" s="6" customFormat="1" ht="15.75">
      <c r="A186" s="4"/>
      <c r="B186" s="11"/>
      <c r="C186" s="5"/>
      <c r="D186" s="5"/>
      <c r="E186" s="5"/>
      <c r="F186" s="5"/>
      <c r="G186" s="5"/>
      <c r="H186" s="5"/>
      <c r="I186" s="5"/>
      <c r="J186" s="5"/>
      <c r="K186" s="5"/>
    </row>
    <row r="187" spans="1:11" s="7" customFormat="1" ht="15.75">
      <c r="A187" s="10"/>
      <c r="B187" s="11" t="s">
        <v>127</v>
      </c>
      <c r="C187" s="14">
        <f>SUM(C179)</f>
        <v>234000</v>
      </c>
      <c r="D187" s="14">
        <f aca="true" t="shared" si="53" ref="D187:J187">SUM(D179)</f>
        <v>153500</v>
      </c>
      <c r="E187" s="14">
        <f t="shared" si="53"/>
        <v>210000</v>
      </c>
      <c r="F187" s="14">
        <f t="shared" si="43"/>
        <v>89.74358974358975</v>
      </c>
      <c r="G187" s="14">
        <f t="shared" si="44"/>
        <v>136.80781758957653</v>
      </c>
      <c r="H187" s="14">
        <f t="shared" si="53"/>
        <v>205000</v>
      </c>
      <c r="I187" s="14">
        <f t="shared" si="45"/>
        <v>97.61904761904762</v>
      </c>
      <c r="J187" s="14">
        <f t="shared" si="53"/>
        <v>205000</v>
      </c>
      <c r="K187" s="14">
        <f t="shared" si="46"/>
        <v>100</v>
      </c>
    </row>
    <row r="188" spans="1:11" s="6" customFormat="1" ht="15.75">
      <c r="A188" s="4"/>
      <c r="B188" s="11"/>
      <c r="C188" s="14"/>
      <c r="D188" s="14"/>
      <c r="E188" s="14"/>
      <c r="F188" s="14"/>
      <c r="G188" s="14"/>
      <c r="H188" s="14"/>
      <c r="I188" s="5"/>
      <c r="J188" s="14"/>
      <c r="K188" s="5"/>
    </row>
    <row r="189" spans="1:11" s="6" customFormat="1" ht="15.75">
      <c r="A189" s="27" t="s">
        <v>145</v>
      </c>
      <c r="B189" s="28"/>
      <c r="C189" s="29"/>
      <c r="D189" s="29"/>
      <c r="E189" s="29"/>
      <c r="F189" s="29"/>
      <c r="G189" s="29"/>
      <c r="H189" s="29"/>
      <c r="I189" s="5"/>
      <c r="J189" s="29"/>
      <c r="K189" s="5"/>
    </row>
    <row r="190" spans="1:11" s="6" customFormat="1" ht="15.75">
      <c r="A190" s="42">
        <v>31</v>
      </c>
      <c r="B190" s="43" t="s">
        <v>0</v>
      </c>
      <c r="C190" s="44">
        <f>SUM(C191:C200)</f>
        <v>1600000</v>
      </c>
      <c r="D190" s="44">
        <f aca="true" t="shared" si="54" ref="D190:J190">SUM(D191:D200)</f>
        <v>1600000</v>
      </c>
      <c r="E190" s="44">
        <f t="shared" si="54"/>
        <v>1600000</v>
      </c>
      <c r="F190" s="44">
        <f t="shared" si="43"/>
        <v>100</v>
      </c>
      <c r="G190" s="44">
        <f t="shared" si="44"/>
        <v>100</v>
      </c>
      <c r="H190" s="44">
        <f t="shared" si="54"/>
        <v>1974500</v>
      </c>
      <c r="I190" s="44">
        <f t="shared" si="45"/>
        <v>123.40625</v>
      </c>
      <c r="J190" s="44">
        <f t="shared" si="54"/>
        <v>1974500</v>
      </c>
      <c r="K190" s="44">
        <f t="shared" si="46"/>
        <v>100</v>
      </c>
    </row>
    <row r="191" spans="1:11" s="6" customFormat="1" ht="15.75">
      <c r="A191" s="34">
        <v>3111</v>
      </c>
      <c r="B191" s="35" t="s">
        <v>80</v>
      </c>
      <c r="C191" s="36">
        <v>205500</v>
      </c>
      <c r="D191" s="36">
        <v>205500</v>
      </c>
      <c r="E191" s="36">
        <v>205500</v>
      </c>
      <c r="F191" s="36">
        <f t="shared" si="43"/>
        <v>100</v>
      </c>
      <c r="G191" s="36">
        <f t="shared" si="44"/>
        <v>100</v>
      </c>
      <c r="H191" s="36">
        <v>250000</v>
      </c>
      <c r="I191" s="36">
        <f t="shared" si="45"/>
        <v>121.65450121654501</v>
      </c>
      <c r="J191" s="36">
        <v>250000</v>
      </c>
      <c r="K191" s="36">
        <f t="shared" si="46"/>
        <v>100</v>
      </c>
    </row>
    <row r="192" spans="1:11" s="6" customFormat="1" ht="15.75">
      <c r="A192" s="34">
        <v>3113</v>
      </c>
      <c r="B192" s="35" t="s">
        <v>81</v>
      </c>
      <c r="C192" s="36">
        <v>2250</v>
      </c>
      <c r="D192" s="36">
        <v>2250</v>
      </c>
      <c r="E192" s="36">
        <v>2250</v>
      </c>
      <c r="F192" s="36">
        <f t="shared" si="43"/>
        <v>100</v>
      </c>
      <c r="G192" s="36">
        <f t="shared" si="44"/>
        <v>100</v>
      </c>
      <c r="H192" s="36">
        <v>5000</v>
      </c>
      <c r="I192" s="36">
        <f t="shared" si="45"/>
        <v>222.22222222222223</v>
      </c>
      <c r="J192" s="36">
        <v>5000</v>
      </c>
      <c r="K192" s="36">
        <f t="shared" si="46"/>
        <v>100</v>
      </c>
    </row>
    <row r="193" spans="1:11" s="6" customFormat="1" ht="15.75">
      <c r="A193" s="37">
        <v>3121</v>
      </c>
      <c r="B193" s="38" t="s">
        <v>82</v>
      </c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1" s="6" customFormat="1" ht="31.5">
      <c r="A194" s="34">
        <v>3132</v>
      </c>
      <c r="B194" s="35" t="s">
        <v>83</v>
      </c>
      <c r="C194" s="36">
        <v>28500</v>
      </c>
      <c r="D194" s="36">
        <v>28500</v>
      </c>
      <c r="E194" s="36">
        <v>28500</v>
      </c>
      <c r="F194" s="36">
        <f t="shared" si="43"/>
        <v>100</v>
      </c>
      <c r="G194" s="36">
        <f t="shared" si="44"/>
        <v>100</v>
      </c>
      <c r="H194" s="36">
        <v>35000</v>
      </c>
      <c r="I194" s="36">
        <f t="shared" si="45"/>
        <v>122.80701754385966</v>
      </c>
      <c r="J194" s="36">
        <v>35000</v>
      </c>
      <c r="K194" s="36">
        <f t="shared" si="46"/>
        <v>100</v>
      </c>
    </row>
    <row r="195" spans="1:11" s="6" customFormat="1" ht="15.75">
      <c r="A195" s="34">
        <v>3133</v>
      </c>
      <c r="B195" s="35" t="s">
        <v>84</v>
      </c>
      <c r="C195" s="36">
        <v>3750</v>
      </c>
      <c r="D195" s="36">
        <v>3750</v>
      </c>
      <c r="E195" s="36">
        <v>3750</v>
      </c>
      <c r="F195" s="36">
        <f t="shared" si="43"/>
        <v>100</v>
      </c>
      <c r="G195" s="36">
        <f t="shared" si="44"/>
        <v>100</v>
      </c>
      <c r="H195" s="36">
        <v>4500</v>
      </c>
      <c r="I195" s="36">
        <f t="shared" si="45"/>
        <v>120</v>
      </c>
      <c r="J195" s="36">
        <v>4500</v>
      </c>
      <c r="K195" s="36">
        <f t="shared" si="46"/>
        <v>100</v>
      </c>
    </row>
    <row r="196" spans="1:11" s="6" customFormat="1" ht="15.75">
      <c r="A196" s="34">
        <v>3111</v>
      </c>
      <c r="B196" s="35" t="s">
        <v>96</v>
      </c>
      <c r="C196" s="36">
        <v>1164500</v>
      </c>
      <c r="D196" s="36">
        <v>1164500</v>
      </c>
      <c r="E196" s="36">
        <v>1164500</v>
      </c>
      <c r="F196" s="36">
        <f t="shared" si="43"/>
        <v>100</v>
      </c>
      <c r="G196" s="36">
        <f t="shared" si="44"/>
        <v>100</v>
      </c>
      <c r="H196" s="36">
        <v>1420000</v>
      </c>
      <c r="I196" s="36">
        <f t="shared" si="45"/>
        <v>121.94074710176042</v>
      </c>
      <c r="J196" s="36">
        <v>1420000</v>
      </c>
      <c r="K196" s="36">
        <f t="shared" si="46"/>
        <v>100</v>
      </c>
    </row>
    <row r="197" spans="1:11" s="6" customFormat="1" ht="15.75">
      <c r="A197" s="34">
        <v>3113</v>
      </c>
      <c r="B197" s="35" t="s">
        <v>97</v>
      </c>
      <c r="C197" s="36">
        <v>12750</v>
      </c>
      <c r="D197" s="36">
        <v>12750</v>
      </c>
      <c r="E197" s="36">
        <v>12750</v>
      </c>
      <c r="F197" s="36">
        <f t="shared" si="43"/>
        <v>100</v>
      </c>
      <c r="G197" s="36">
        <f t="shared" si="44"/>
        <v>100</v>
      </c>
      <c r="H197" s="36">
        <v>30000</v>
      </c>
      <c r="I197" s="36">
        <f t="shared" si="45"/>
        <v>235.29411764705884</v>
      </c>
      <c r="J197" s="36">
        <v>30000</v>
      </c>
      <c r="K197" s="36">
        <f t="shared" si="46"/>
        <v>100</v>
      </c>
    </row>
    <row r="198" spans="1:11" s="6" customFormat="1" ht="15.75">
      <c r="A198" s="37">
        <v>3121</v>
      </c>
      <c r="B198" s="38" t="s">
        <v>98</v>
      </c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 s="6" customFormat="1" ht="31.5">
      <c r="A199" s="34">
        <v>3132</v>
      </c>
      <c r="B199" s="35" t="s">
        <v>99</v>
      </c>
      <c r="C199" s="36">
        <v>161500</v>
      </c>
      <c r="D199" s="36">
        <v>161500</v>
      </c>
      <c r="E199" s="36">
        <v>161500</v>
      </c>
      <c r="F199" s="36">
        <f t="shared" si="43"/>
        <v>100</v>
      </c>
      <c r="G199" s="36">
        <f t="shared" si="44"/>
        <v>100</v>
      </c>
      <c r="H199" s="36">
        <v>200000</v>
      </c>
      <c r="I199" s="36">
        <f t="shared" si="45"/>
        <v>123.8390092879257</v>
      </c>
      <c r="J199" s="36">
        <v>200000</v>
      </c>
      <c r="K199" s="36">
        <f t="shared" si="46"/>
        <v>100</v>
      </c>
    </row>
    <row r="200" spans="1:11" s="6" customFormat="1" ht="15.75">
      <c r="A200" s="34">
        <v>3133</v>
      </c>
      <c r="B200" s="35" t="s">
        <v>100</v>
      </c>
      <c r="C200" s="36">
        <v>21250</v>
      </c>
      <c r="D200" s="36">
        <v>21250</v>
      </c>
      <c r="E200" s="36">
        <v>21250</v>
      </c>
      <c r="F200" s="36">
        <f t="shared" si="43"/>
        <v>100</v>
      </c>
      <c r="G200" s="36">
        <f t="shared" si="44"/>
        <v>100</v>
      </c>
      <c r="H200" s="36">
        <v>30000</v>
      </c>
      <c r="I200" s="36">
        <f t="shared" si="45"/>
        <v>141.1764705882353</v>
      </c>
      <c r="J200" s="36">
        <v>30000</v>
      </c>
      <c r="K200" s="36">
        <f t="shared" si="46"/>
        <v>100</v>
      </c>
    </row>
    <row r="201" spans="1:11" s="6" customFormat="1" ht="15.75">
      <c r="A201" s="42">
        <v>32</v>
      </c>
      <c r="B201" s="43" t="s">
        <v>3</v>
      </c>
      <c r="C201" s="44">
        <f>SUM(C202:C218)</f>
        <v>314000</v>
      </c>
      <c r="D201" s="44">
        <f aca="true" t="shared" si="55" ref="D201:J201">SUM(D202:D218)</f>
        <v>407500</v>
      </c>
      <c r="E201" s="44">
        <f t="shared" si="55"/>
        <v>425000</v>
      </c>
      <c r="F201" s="44">
        <f t="shared" si="43"/>
        <v>135.35031847133757</v>
      </c>
      <c r="G201" s="44">
        <f t="shared" si="44"/>
        <v>104.29447852760735</v>
      </c>
      <c r="H201" s="44">
        <f t="shared" si="55"/>
        <v>922000</v>
      </c>
      <c r="I201" s="44">
        <f t="shared" si="45"/>
        <v>216.94117647058823</v>
      </c>
      <c r="J201" s="44">
        <f t="shared" si="55"/>
        <v>922000</v>
      </c>
      <c r="K201" s="44">
        <f t="shared" si="46"/>
        <v>100</v>
      </c>
    </row>
    <row r="202" spans="1:11" s="6" customFormat="1" ht="15.75">
      <c r="A202" s="34">
        <v>3211</v>
      </c>
      <c r="B202" s="35" t="s">
        <v>85</v>
      </c>
      <c r="C202" s="36">
        <v>20000</v>
      </c>
      <c r="D202" s="36">
        <v>20000</v>
      </c>
      <c r="E202" s="36">
        <v>23000</v>
      </c>
      <c r="F202" s="36">
        <f t="shared" si="43"/>
        <v>114.99999999999999</v>
      </c>
      <c r="G202" s="36">
        <f t="shared" si="44"/>
        <v>114.99999999999999</v>
      </c>
      <c r="H202" s="36">
        <v>30000</v>
      </c>
      <c r="I202" s="36">
        <f t="shared" si="45"/>
        <v>130.43478260869566</v>
      </c>
      <c r="J202" s="36">
        <v>30000</v>
      </c>
      <c r="K202" s="36">
        <f t="shared" si="46"/>
        <v>100</v>
      </c>
    </row>
    <row r="203" spans="1:11" s="6" customFormat="1" ht="31.5">
      <c r="A203" s="34">
        <v>3213</v>
      </c>
      <c r="B203" s="35" t="s">
        <v>135</v>
      </c>
      <c r="C203" s="36">
        <v>0</v>
      </c>
      <c r="D203" s="36">
        <v>4500</v>
      </c>
      <c r="E203" s="36">
        <v>10000</v>
      </c>
      <c r="F203" s="36"/>
      <c r="G203" s="36">
        <f t="shared" si="44"/>
        <v>222.22222222222223</v>
      </c>
      <c r="H203" s="36">
        <v>15000</v>
      </c>
      <c r="I203" s="36">
        <f t="shared" si="45"/>
        <v>150</v>
      </c>
      <c r="J203" s="36">
        <v>15000</v>
      </c>
      <c r="K203" s="36">
        <f t="shared" si="46"/>
        <v>100</v>
      </c>
    </row>
    <row r="204" spans="1:11" s="6" customFormat="1" ht="15.75">
      <c r="A204" s="34">
        <v>3233</v>
      </c>
      <c r="B204" s="35" t="s">
        <v>86</v>
      </c>
      <c r="C204" s="36">
        <v>24000</v>
      </c>
      <c r="D204" s="36">
        <v>24000</v>
      </c>
      <c r="E204" s="36">
        <v>24000</v>
      </c>
      <c r="F204" s="36">
        <f t="shared" si="43"/>
        <v>100</v>
      </c>
      <c r="G204" s="36">
        <f t="shared" si="44"/>
        <v>100</v>
      </c>
      <c r="H204" s="36">
        <v>30000</v>
      </c>
      <c r="I204" s="36">
        <f t="shared" si="45"/>
        <v>125</v>
      </c>
      <c r="J204" s="36">
        <v>30000</v>
      </c>
      <c r="K204" s="36">
        <f t="shared" si="46"/>
        <v>100</v>
      </c>
    </row>
    <row r="205" spans="1:11" s="6" customFormat="1" ht="31.5">
      <c r="A205" s="34">
        <v>3232</v>
      </c>
      <c r="B205" s="35" t="s">
        <v>138</v>
      </c>
      <c r="C205" s="36">
        <v>0</v>
      </c>
      <c r="D205" s="36">
        <v>9500</v>
      </c>
      <c r="E205" s="36">
        <v>0</v>
      </c>
      <c r="F205" s="36"/>
      <c r="G205" s="36">
        <f t="shared" si="44"/>
        <v>0</v>
      </c>
      <c r="H205" s="36">
        <v>0</v>
      </c>
      <c r="I205" s="36"/>
      <c r="J205" s="36">
        <v>0</v>
      </c>
      <c r="K205" s="36"/>
    </row>
    <row r="206" spans="1:11" s="6" customFormat="1" ht="15.75">
      <c r="A206" s="34">
        <v>3235</v>
      </c>
      <c r="B206" s="35" t="s">
        <v>136</v>
      </c>
      <c r="C206" s="36">
        <v>0</v>
      </c>
      <c r="D206" s="36">
        <v>0</v>
      </c>
      <c r="E206" s="36">
        <v>2000</v>
      </c>
      <c r="F206" s="36"/>
      <c r="G206" s="36"/>
      <c r="H206" s="36">
        <v>2000</v>
      </c>
      <c r="I206" s="36">
        <f t="shared" si="45"/>
        <v>100</v>
      </c>
      <c r="J206" s="36">
        <v>2000</v>
      </c>
      <c r="K206" s="36">
        <f t="shared" si="46"/>
        <v>100</v>
      </c>
    </row>
    <row r="207" spans="1:11" s="6" customFormat="1" ht="15.75">
      <c r="A207" s="34">
        <v>3237</v>
      </c>
      <c r="B207" s="35" t="s">
        <v>87</v>
      </c>
      <c r="C207" s="36">
        <v>20000</v>
      </c>
      <c r="D207" s="36">
        <v>20000</v>
      </c>
      <c r="E207" s="36">
        <v>10000</v>
      </c>
      <c r="F207" s="36">
        <f t="shared" si="43"/>
        <v>50</v>
      </c>
      <c r="G207" s="36">
        <f t="shared" si="44"/>
        <v>50</v>
      </c>
      <c r="H207" s="36">
        <v>30000</v>
      </c>
      <c r="I207" s="36">
        <f t="shared" si="45"/>
        <v>300</v>
      </c>
      <c r="J207" s="36">
        <v>30000</v>
      </c>
      <c r="K207" s="36">
        <f t="shared" si="46"/>
        <v>100</v>
      </c>
    </row>
    <row r="208" spans="1:11" s="6" customFormat="1" ht="15.75">
      <c r="A208" s="34">
        <v>3239</v>
      </c>
      <c r="B208" s="35" t="s">
        <v>88</v>
      </c>
      <c r="C208" s="36">
        <v>5000</v>
      </c>
      <c r="D208" s="36">
        <v>5000</v>
      </c>
      <c r="E208" s="36">
        <v>5000</v>
      </c>
      <c r="F208" s="36">
        <f t="shared" si="43"/>
        <v>100</v>
      </c>
      <c r="G208" s="36">
        <f t="shared" si="44"/>
        <v>100</v>
      </c>
      <c r="H208" s="36">
        <v>20000</v>
      </c>
      <c r="I208" s="36">
        <f t="shared" si="45"/>
        <v>400</v>
      </c>
      <c r="J208" s="36">
        <v>20000</v>
      </c>
      <c r="K208" s="36">
        <f t="shared" si="46"/>
        <v>100</v>
      </c>
    </row>
    <row r="209" spans="1:11" s="6" customFormat="1" ht="31.5">
      <c r="A209" s="34">
        <v>3241</v>
      </c>
      <c r="B209" s="35" t="s">
        <v>119</v>
      </c>
      <c r="C209" s="36">
        <v>5000</v>
      </c>
      <c r="D209" s="36">
        <v>5000</v>
      </c>
      <c r="E209" s="36">
        <v>5000</v>
      </c>
      <c r="F209" s="36">
        <f t="shared" si="43"/>
        <v>100</v>
      </c>
      <c r="G209" s="36">
        <f t="shared" si="44"/>
        <v>100</v>
      </c>
      <c r="H209" s="36">
        <v>5000</v>
      </c>
      <c r="I209" s="36">
        <f t="shared" si="45"/>
        <v>100</v>
      </c>
      <c r="J209" s="36">
        <v>5000</v>
      </c>
      <c r="K209" s="36">
        <f t="shared" si="46"/>
        <v>100</v>
      </c>
    </row>
    <row r="210" spans="1:11" s="6" customFormat="1" ht="15.75">
      <c r="A210" s="34">
        <v>3293</v>
      </c>
      <c r="B210" s="35" t="s">
        <v>89</v>
      </c>
      <c r="C210" s="36">
        <v>10000</v>
      </c>
      <c r="D210" s="36">
        <v>10000</v>
      </c>
      <c r="E210" s="36">
        <v>5000</v>
      </c>
      <c r="F210" s="36">
        <f t="shared" si="43"/>
        <v>50</v>
      </c>
      <c r="G210" s="36">
        <f t="shared" si="44"/>
        <v>50</v>
      </c>
      <c r="H210" s="36">
        <v>20000</v>
      </c>
      <c r="I210" s="36">
        <f t="shared" si="45"/>
        <v>400</v>
      </c>
      <c r="J210" s="36">
        <v>20000</v>
      </c>
      <c r="K210" s="36">
        <f t="shared" si="46"/>
        <v>100</v>
      </c>
    </row>
    <row r="211" spans="1:11" s="6" customFormat="1" ht="15.75">
      <c r="A211" s="34">
        <v>3211</v>
      </c>
      <c r="B211" s="35" t="s">
        <v>121</v>
      </c>
      <c r="C211" s="36">
        <v>60000</v>
      </c>
      <c r="D211" s="36">
        <v>60000</v>
      </c>
      <c r="E211" s="36">
        <v>131000</v>
      </c>
      <c r="F211" s="36">
        <f t="shared" si="43"/>
        <v>218.33333333333331</v>
      </c>
      <c r="G211" s="36">
        <f t="shared" si="44"/>
        <v>218.33333333333331</v>
      </c>
      <c r="H211" s="36">
        <v>170000</v>
      </c>
      <c r="I211" s="36">
        <f t="shared" si="45"/>
        <v>129.7709923664122</v>
      </c>
      <c r="J211" s="36">
        <v>170000</v>
      </c>
      <c r="K211" s="36">
        <f t="shared" si="46"/>
        <v>100</v>
      </c>
    </row>
    <row r="212" spans="1:11" s="6" customFormat="1" ht="31.5">
      <c r="A212" s="34">
        <v>3213</v>
      </c>
      <c r="B212" s="35" t="s">
        <v>137</v>
      </c>
      <c r="C212" s="36">
        <v>0</v>
      </c>
      <c r="D212" s="36">
        <v>25500</v>
      </c>
      <c r="E212" s="36">
        <v>60000</v>
      </c>
      <c r="F212" s="36"/>
      <c r="G212" s="36">
        <f t="shared" si="44"/>
        <v>235.29411764705884</v>
      </c>
      <c r="H212" s="36">
        <v>120000</v>
      </c>
      <c r="I212" s="36">
        <f t="shared" si="45"/>
        <v>200</v>
      </c>
      <c r="J212" s="36">
        <v>120000</v>
      </c>
      <c r="K212" s="36">
        <f t="shared" si="46"/>
        <v>100</v>
      </c>
    </row>
    <row r="213" spans="1:11" s="6" customFormat="1" ht="15.75">
      <c r="A213" s="34">
        <v>3233</v>
      </c>
      <c r="B213" s="35" t="s">
        <v>122</v>
      </c>
      <c r="C213" s="36">
        <v>60000</v>
      </c>
      <c r="D213" s="36">
        <v>60000</v>
      </c>
      <c r="E213" s="36">
        <v>60000</v>
      </c>
      <c r="F213" s="36">
        <f t="shared" si="43"/>
        <v>100</v>
      </c>
      <c r="G213" s="36">
        <f t="shared" si="44"/>
        <v>100</v>
      </c>
      <c r="H213" s="36">
        <v>60000</v>
      </c>
      <c r="I213" s="36">
        <f t="shared" si="45"/>
        <v>100</v>
      </c>
      <c r="J213" s="36">
        <v>60000</v>
      </c>
      <c r="K213" s="36">
        <f t="shared" si="46"/>
        <v>100</v>
      </c>
    </row>
    <row r="214" spans="1:11" s="6" customFormat="1" ht="31.5">
      <c r="A214" s="34">
        <v>3232</v>
      </c>
      <c r="B214" s="35" t="s">
        <v>139</v>
      </c>
      <c r="C214" s="36">
        <v>0</v>
      </c>
      <c r="D214" s="36">
        <v>54000</v>
      </c>
      <c r="E214" s="36">
        <v>0</v>
      </c>
      <c r="F214" s="36"/>
      <c r="G214" s="36">
        <f t="shared" si="44"/>
        <v>0</v>
      </c>
      <c r="H214" s="36">
        <v>0</v>
      </c>
      <c r="I214" s="36"/>
      <c r="J214" s="36">
        <v>0</v>
      </c>
      <c r="K214" s="36"/>
    </row>
    <row r="215" spans="1:11" s="6" customFormat="1" ht="15.75">
      <c r="A215" s="34">
        <v>3237</v>
      </c>
      <c r="B215" s="35" t="s">
        <v>123</v>
      </c>
      <c r="C215" s="36">
        <v>60000</v>
      </c>
      <c r="D215" s="36">
        <v>60000</v>
      </c>
      <c r="E215" s="36">
        <v>50000</v>
      </c>
      <c r="F215" s="36">
        <f t="shared" si="43"/>
        <v>83.33333333333334</v>
      </c>
      <c r="G215" s="36">
        <f t="shared" si="44"/>
        <v>83.33333333333334</v>
      </c>
      <c r="H215" s="36">
        <v>170000</v>
      </c>
      <c r="I215" s="36">
        <f t="shared" si="45"/>
        <v>340</v>
      </c>
      <c r="J215" s="36">
        <v>170000</v>
      </c>
      <c r="K215" s="36">
        <f t="shared" si="46"/>
        <v>100</v>
      </c>
    </row>
    <row r="216" spans="1:11" s="6" customFormat="1" ht="15.75">
      <c r="A216" s="34">
        <v>3239</v>
      </c>
      <c r="B216" s="35" t="s">
        <v>124</v>
      </c>
      <c r="C216" s="36">
        <v>20000</v>
      </c>
      <c r="D216" s="36">
        <v>20000</v>
      </c>
      <c r="E216" s="36">
        <v>20000</v>
      </c>
      <c r="F216" s="36">
        <f t="shared" si="43"/>
        <v>100</v>
      </c>
      <c r="G216" s="36">
        <f t="shared" si="44"/>
        <v>100</v>
      </c>
      <c r="H216" s="36">
        <v>120000</v>
      </c>
      <c r="I216" s="36">
        <f t="shared" si="45"/>
        <v>600</v>
      </c>
      <c r="J216" s="36">
        <v>120000</v>
      </c>
      <c r="K216" s="36">
        <f t="shared" si="46"/>
        <v>100</v>
      </c>
    </row>
    <row r="217" spans="1:11" s="6" customFormat="1" ht="31.5">
      <c r="A217" s="34">
        <v>3241</v>
      </c>
      <c r="B217" s="35" t="s">
        <v>125</v>
      </c>
      <c r="C217" s="36">
        <v>10000</v>
      </c>
      <c r="D217" s="36">
        <v>10000</v>
      </c>
      <c r="E217" s="36">
        <v>10000</v>
      </c>
      <c r="F217" s="36">
        <f t="shared" si="43"/>
        <v>100</v>
      </c>
      <c r="G217" s="36">
        <f t="shared" si="44"/>
        <v>100</v>
      </c>
      <c r="H217" s="36">
        <v>10000</v>
      </c>
      <c r="I217" s="36">
        <f t="shared" si="45"/>
        <v>100</v>
      </c>
      <c r="J217" s="36">
        <v>10000</v>
      </c>
      <c r="K217" s="36">
        <f t="shared" si="46"/>
        <v>100</v>
      </c>
    </row>
    <row r="218" spans="1:11" s="6" customFormat="1" ht="15.75">
      <c r="A218" s="34">
        <v>3293</v>
      </c>
      <c r="B218" s="35" t="s">
        <v>126</v>
      </c>
      <c r="C218" s="36">
        <v>20000</v>
      </c>
      <c r="D218" s="36">
        <v>20000</v>
      </c>
      <c r="E218" s="36">
        <v>10000</v>
      </c>
      <c r="F218" s="36">
        <f t="shared" si="43"/>
        <v>50</v>
      </c>
      <c r="G218" s="36">
        <f t="shared" si="44"/>
        <v>50</v>
      </c>
      <c r="H218" s="36">
        <v>120000</v>
      </c>
      <c r="I218" s="36">
        <f t="shared" si="45"/>
        <v>1200</v>
      </c>
      <c r="J218" s="36">
        <v>120000</v>
      </c>
      <c r="K218" s="36">
        <f t="shared" si="46"/>
        <v>100</v>
      </c>
    </row>
    <row r="219" spans="1:11" s="7" customFormat="1" ht="15.75">
      <c r="A219" s="10">
        <v>38</v>
      </c>
      <c r="B219" s="11" t="s">
        <v>28</v>
      </c>
      <c r="C219" s="14">
        <f>SUM(C220:C221)</f>
        <v>28633600</v>
      </c>
      <c r="D219" s="14">
        <f>SUM(D220:D221)</f>
        <v>28520200</v>
      </c>
      <c r="E219" s="14">
        <f>SUM(E220:E221)</f>
        <v>30100000</v>
      </c>
      <c r="F219" s="14">
        <f t="shared" si="43"/>
        <v>105.12125614662496</v>
      </c>
      <c r="G219" s="14">
        <f t="shared" si="44"/>
        <v>105.53923184269397</v>
      </c>
      <c r="H219" s="14">
        <f>SUM(H220:H221)</f>
        <v>105795200</v>
      </c>
      <c r="I219" s="14">
        <f t="shared" si="45"/>
        <v>351.4790697674419</v>
      </c>
      <c r="J219" s="14">
        <f>SUM(J220:J221)</f>
        <v>130606200</v>
      </c>
      <c r="K219" s="14">
        <f t="shared" si="46"/>
        <v>123.4519146426303</v>
      </c>
    </row>
    <row r="220" spans="1:11" s="6" customFormat="1" ht="31.5">
      <c r="A220" s="4">
        <v>3811</v>
      </c>
      <c r="B220" s="12" t="s">
        <v>118</v>
      </c>
      <c r="C220" s="5">
        <v>4298460</v>
      </c>
      <c r="D220" s="5">
        <v>4280960</v>
      </c>
      <c r="E220" s="5">
        <v>4510000</v>
      </c>
      <c r="F220" s="5">
        <f t="shared" si="43"/>
        <v>104.92129739488097</v>
      </c>
      <c r="G220" s="5">
        <f t="shared" si="44"/>
        <v>105.35020182388996</v>
      </c>
      <c r="H220" s="5">
        <v>5145200</v>
      </c>
      <c r="I220" s="5">
        <f t="shared" si="45"/>
        <v>114.08425720620843</v>
      </c>
      <c r="J220" s="5">
        <v>6656200</v>
      </c>
      <c r="K220" s="5">
        <f t="shared" si="46"/>
        <v>129.36717717484257</v>
      </c>
    </row>
    <row r="221" spans="1:11" s="6" customFormat="1" ht="31.5">
      <c r="A221" s="4">
        <v>3841</v>
      </c>
      <c r="B221" s="12" t="s">
        <v>103</v>
      </c>
      <c r="C221" s="5">
        <v>24335140</v>
      </c>
      <c r="D221" s="5">
        <v>24239240</v>
      </c>
      <c r="E221" s="5">
        <v>25590000</v>
      </c>
      <c r="F221" s="5">
        <f t="shared" si="43"/>
        <v>105.15657604599768</v>
      </c>
      <c r="G221" s="5">
        <f t="shared" si="44"/>
        <v>105.57261696323812</v>
      </c>
      <c r="H221" s="5">
        <v>100650000</v>
      </c>
      <c r="I221" s="5">
        <f t="shared" si="45"/>
        <v>393.3177022274326</v>
      </c>
      <c r="J221" s="5">
        <v>123950000</v>
      </c>
      <c r="K221" s="5">
        <f t="shared" si="46"/>
        <v>123.14952806756085</v>
      </c>
    </row>
    <row r="222" spans="1:11" s="6" customFormat="1" ht="31.5">
      <c r="A222" s="10">
        <v>42</v>
      </c>
      <c r="B222" s="11" t="s">
        <v>29</v>
      </c>
      <c r="C222" s="14">
        <f>SUM(C223:C228)</f>
        <v>38400</v>
      </c>
      <c r="D222" s="14">
        <f aca="true" t="shared" si="56" ref="D222:J222">SUM(D223:D228)</f>
        <v>58300</v>
      </c>
      <c r="E222" s="14">
        <f t="shared" si="56"/>
        <v>0</v>
      </c>
      <c r="F222" s="14">
        <f t="shared" si="43"/>
        <v>0</v>
      </c>
      <c r="G222" s="14">
        <f t="shared" si="44"/>
        <v>0</v>
      </c>
      <c r="H222" s="14">
        <f t="shared" si="56"/>
        <v>0</v>
      </c>
      <c r="I222" s="14"/>
      <c r="J222" s="14">
        <f t="shared" si="56"/>
        <v>0</v>
      </c>
      <c r="K222" s="14"/>
    </row>
    <row r="223" spans="1:11" s="6" customFormat="1" ht="15.75">
      <c r="A223" s="34">
        <v>4221</v>
      </c>
      <c r="B223" s="35" t="s">
        <v>117</v>
      </c>
      <c r="C223" s="36">
        <v>10000</v>
      </c>
      <c r="D223" s="36">
        <v>10000</v>
      </c>
      <c r="E223" s="36">
        <v>0</v>
      </c>
      <c r="F223" s="36">
        <f t="shared" si="43"/>
        <v>0</v>
      </c>
      <c r="G223" s="36">
        <f t="shared" si="44"/>
        <v>0</v>
      </c>
      <c r="H223" s="36">
        <v>0</v>
      </c>
      <c r="I223" s="36"/>
      <c r="J223" s="36">
        <v>0</v>
      </c>
      <c r="K223" s="36"/>
    </row>
    <row r="224" spans="1:11" s="6" customFormat="1" ht="15.75">
      <c r="A224" s="34">
        <v>4222</v>
      </c>
      <c r="B224" s="35" t="s">
        <v>120</v>
      </c>
      <c r="C224" s="36">
        <v>28400</v>
      </c>
      <c r="D224" s="36">
        <v>28400</v>
      </c>
      <c r="E224" s="36">
        <v>0</v>
      </c>
      <c r="F224" s="36">
        <f>E224/C224*100</f>
        <v>0</v>
      </c>
      <c r="G224" s="36">
        <f aca="true" t="shared" si="57" ref="G224:G241">E224/D224*100</f>
        <v>0</v>
      </c>
      <c r="H224" s="36">
        <v>0</v>
      </c>
      <c r="I224" s="36"/>
      <c r="J224" s="36">
        <v>0</v>
      </c>
      <c r="K224" s="36"/>
    </row>
    <row r="225" spans="1:11" s="6" customFormat="1" ht="31.5">
      <c r="A225" s="34">
        <v>4223</v>
      </c>
      <c r="B225" s="35" t="s">
        <v>140</v>
      </c>
      <c r="C225" s="36">
        <v>0</v>
      </c>
      <c r="D225" s="36">
        <v>1400</v>
      </c>
      <c r="E225" s="36">
        <v>0</v>
      </c>
      <c r="F225" s="36"/>
      <c r="G225" s="36">
        <f t="shared" si="57"/>
        <v>0</v>
      </c>
      <c r="H225" s="36">
        <v>0</v>
      </c>
      <c r="I225" s="36"/>
      <c r="J225" s="36">
        <v>0</v>
      </c>
      <c r="K225" s="36"/>
    </row>
    <row r="226" spans="1:11" s="6" customFormat="1" ht="31.5">
      <c r="A226" s="34">
        <v>4223</v>
      </c>
      <c r="B226" s="35" t="s">
        <v>141</v>
      </c>
      <c r="C226" s="36">
        <v>0</v>
      </c>
      <c r="D226" s="36">
        <v>7900</v>
      </c>
      <c r="E226" s="36">
        <v>0</v>
      </c>
      <c r="F226" s="36"/>
      <c r="G226" s="36">
        <f t="shared" si="57"/>
        <v>0</v>
      </c>
      <c r="H226" s="36">
        <v>0</v>
      </c>
      <c r="I226" s="36"/>
      <c r="J226" s="36">
        <v>0</v>
      </c>
      <c r="K226" s="36"/>
    </row>
    <row r="227" spans="1:11" s="6" customFormat="1" ht="31.5">
      <c r="A227" s="34">
        <v>4227</v>
      </c>
      <c r="B227" s="35" t="s">
        <v>142</v>
      </c>
      <c r="C227" s="36">
        <v>0</v>
      </c>
      <c r="D227" s="36">
        <v>2100</v>
      </c>
      <c r="E227" s="36">
        <v>0</v>
      </c>
      <c r="F227" s="36"/>
      <c r="G227" s="36">
        <f t="shared" si="57"/>
        <v>0</v>
      </c>
      <c r="H227" s="36">
        <v>0</v>
      </c>
      <c r="I227" s="36"/>
      <c r="J227" s="36">
        <v>0</v>
      </c>
      <c r="K227" s="36"/>
    </row>
    <row r="228" spans="1:11" s="6" customFormat="1" ht="31.5">
      <c r="A228" s="34">
        <v>4227</v>
      </c>
      <c r="B228" s="35" t="s">
        <v>143</v>
      </c>
      <c r="C228" s="36">
        <v>0</v>
      </c>
      <c r="D228" s="36">
        <v>8500</v>
      </c>
      <c r="E228" s="36">
        <v>0</v>
      </c>
      <c r="F228" s="36"/>
      <c r="G228" s="36">
        <f t="shared" si="57"/>
        <v>0</v>
      </c>
      <c r="H228" s="36">
        <v>0</v>
      </c>
      <c r="I228" s="36"/>
      <c r="J228" s="36">
        <v>0</v>
      </c>
      <c r="K228" s="36"/>
    </row>
    <row r="229" spans="1:11" s="6" customFormat="1" ht="15.75">
      <c r="A229" s="4"/>
      <c r="B229" s="12"/>
      <c r="C229" s="5"/>
      <c r="D229" s="5"/>
      <c r="E229" s="5"/>
      <c r="F229" s="5"/>
      <c r="G229" s="5"/>
      <c r="H229" s="5"/>
      <c r="I229" s="5"/>
      <c r="J229" s="5"/>
      <c r="K229" s="5"/>
    </row>
    <row r="230" spans="1:11" s="6" customFormat="1" ht="15.75">
      <c r="A230" s="4"/>
      <c r="B230" s="11" t="s">
        <v>129</v>
      </c>
      <c r="C230" s="8">
        <f>SUM(C190,C201,C219,C222)</f>
        <v>30586000</v>
      </c>
      <c r="D230" s="8">
        <f>SUM(D190,D201,D219,D222)</f>
        <v>30586000</v>
      </c>
      <c r="E230" s="8">
        <f>SUM(E190,E201,E219,E222)</f>
        <v>32125000</v>
      </c>
      <c r="F230" s="8">
        <f>E230/C230*100</f>
        <v>105.03171385601256</v>
      </c>
      <c r="G230" s="8">
        <f t="shared" si="57"/>
        <v>105.03171385601256</v>
      </c>
      <c r="H230" s="8">
        <f>SUM(H190,H201,H219,H222)</f>
        <v>108691700</v>
      </c>
      <c r="I230" s="8">
        <f aca="true" t="shared" si="58" ref="I230:I241">H230/E230*100</f>
        <v>338.33992217898833</v>
      </c>
      <c r="J230" s="8">
        <f>SUM(J190,J201,J219,J222)</f>
        <v>133502700</v>
      </c>
      <c r="K230" s="8">
        <f aca="true" t="shared" si="59" ref="K230:K241">J230/H230*100</f>
        <v>122.82694998790156</v>
      </c>
    </row>
    <row r="231" spans="1:11" s="6" customFormat="1" ht="15.75">
      <c r="A231" s="4"/>
      <c r="B231" s="11"/>
      <c r="C231" s="8"/>
      <c r="D231" s="8"/>
      <c r="E231" s="8"/>
      <c r="F231" s="8"/>
      <c r="G231" s="8"/>
      <c r="H231" s="8"/>
      <c r="I231" s="5"/>
      <c r="J231" s="8"/>
      <c r="K231" s="5"/>
    </row>
    <row r="232" spans="1:11" s="6" customFormat="1" ht="15.75">
      <c r="A232" s="10" t="s">
        <v>56</v>
      </c>
      <c r="B232" s="11"/>
      <c r="C232" s="5"/>
      <c r="D232" s="5"/>
      <c r="E232" s="5"/>
      <c r="F232" s="5"/>
      <c r="G232" s="5"/>
      <c r="H232" s="5"/>
      <c r="I232" s="5"/>
      <c r="J232" s="5"/>
      <c r="K232" s="5"/>
    </row>
    <row r="233" spans="1:11" s="6" customFormat="1" ht="31.5">
      <c r="A233" s="10">
        <v>41</v>
      </c>
      <c r="B233" s="11" t="s">
        <v>34</v>
      </c>
      <c r="C233" s="14">
        <f aca="true" t="shared" si="60" ref="C233:J233">C234</f>
        <v>42750</v>
      </c>
      <c r="D233" s="14">
        <f t="shared" si="60"/>
        <v>11250</v>
      </c>
      <c r="E233" s="14">
        <f t="shared" si="60"/>
        <v>95000</v>
      </c>
      <c r="F233" s="14">
        <f>E233/C233*100</f>
        <v>222.22222222222223</v>
      </c>
      <c r="G233" s="14">
        <f t="shared" si="57"/>
        <v>844.4444444444445</v>
      </c>
      <c r="H233" s="14">
        <v>95000</v>
      </c>
      <c r="I233" s="14">
        <f t="shared" si="58"/>
        <v>100</v>
      </c>
      <c r="J233" s="14">
        <f t="shared" si="60"/>
        <v>95000</v>
      </c>
      <c r="K233" s="14">
        <f t="shared" si="59"/>
        <v>100</v>
      </c>
    </row>
    <row r="234" spans="1:11" s="6" customFormat="1" ht="15.75">
      <c r="A234" s="34">
        <v>4123</v>
      </c>
      <c r="B234" s="35" t="s">
        <v>33</v>
      </c>
      <c r="C234" s="36">
        <v>42750</v>
      </c>
      <c r="D234" s="36">
        <v>11250</v>
      </c>
      <c r="E234" s="36">
        <v>95000</v>
      </c>
      <c r="F234" s="36">
        <f>E234/C234*100</f>
        <v>222.22222222222223</v>
      </c>
      <c r="G234" s="36">
        <f t="shared" si="57"/>
        <v>844.4444444444445</v>
      </c>
      <c r="H234" s="36">
        <v>95000</v>
      </c>
      <c r="I234" s="36">
        <f t="shared" si="58"/>
        <v>100</v>
      </c>
      <c r="J234" s="36">
        <v>95000</v>
      </c>
      <c r="K234" s="36">
        <f t="shared" si="59"/>
        <v>100</v>
      </c>
    </row>
    <row r="235" spans="1:11" s="6" customFormat="1" ht="31.5">
      <c r="A235" s="10">
        <v>42</v>
      </c>
      <c r="B235" s="11" t="s">
        <v>29</v>
      </c>
      <c r="C235" s="14">
        <f aca="true" t="shared" si="61" ref="C235:J235">SUM(C236:C236)</f>
        <v>60000</v>
      </c>
      <c r="D235" s="14">
        <f t="shared" si="61"/>
        <v>40000</v>
      </c>
      <c r="E235" s="14">
        <f t="shared" si="61"/>
        <v>40000</v>
      </c>
      <c r="F235" s="14">
        <f>E235/C235*100</f>
        <v>66.66666666666666</v>
      </c>
      <c r="G235" s="14">
        <f t="shared" si="57"/>
        <v>100</v>
      </c>
      <c r="H235" s="14">
        <f t="shared" si="61"/>
        <v>30000</v>
      </c>
      <c r="I235" s="14">
        <f t="shared" si="58"/>
        <v>75</v>
      </c>
      <c r="J235" s="14">
        <f t="shared" si="61"/>
        <v>30000</v>
      </c>
      <c r="K235" s="14">
        <f t="shared" si="59"/>
        <v>100</v>
      </c>
    </row>
    <row r="236" spans="1:11" s="6" customFormat="1" ht="15.75">
      <c r="A236" s="34">
        <v>4221</v>
      </c>
      <c r="B236" s="35" t="s">
        <v>30</v>
      </c>
      <c r="C236" s="36">
        <v>60000</v>
      </c>
      <c r="D236" s="36">
        <v>40000</v>
      </c>
      <c r="E236" s="36">
        <v>40000</v>
      </c>
      <c r="F236" s="36">
        <f>E236/C236*100</f>
        <v>66.66666666666666</v>
      </c>
      <c r="G236" s="36">
        <f t="shared" si="57"/>
        <v>100</v>
      </c>
      <c r="H236" s="36">
        <v>30000</v>
      </c>
      <c r="I236" s="36">
        <f t="shared" si="58"/>
        <v>75</v>
      </c>
      <c r="J236" s="36">
        <v>30000</v>
      </c>
      <c r="K236" s="36">
        <f t="shared" si="59"/>
        <v>100</v>
      </c>
    </row>
    <row r="237" spans="1:11" s="6" customFormat="1" ht="15.75">
      <c r="A237" s="4"/>
      <c r="B237" s="11"/>
      <c r="C237" s="5"/>
      <c r="D237" s="5"/>
      <c r="E237" s="5"/>
      <c r="F237" s="5"/>
      <c r="G237" s="5"/>
      <c r="H237" s="5"/>
      <c r="I237" s="5"/>
      <c r="J237" s="5"/>
      <c r="K237" s="5"/>
    </row>
    <row r="238" spans="1:11" s="6" customFormat="1" ht="15.75">
      <c r="A238" s="4"/>
      <c r="B238" s="11" t="s">
        <v>57</v>
      </c>
      <c r="C238" s="14">
        <f>SUM(C233,C235)</f>
        <v>102750</v>
      </c>
      <c r="D238" s="14">
        <f aca="true" t="shared" si="62" ref="D238:J238">SUM(D233,D235)</f>
        <v>51250</v>
      </c>
      <c r="E238" s="14">
        <f t="shared" si="62"/>
        <v>135000</v>
      </c>
      <c r="F238" s="14">
        <f>E238/C238*100</f>
        <v>131.38686131386862</v>
      </c>
      <c r="G238" s="14">
        <f t="shared" si="57"/>
        <v>263.4146341463415</v>
      </c>
      <c r="H238" s="14">
        <f t="shared" si="62"/>
        <v>125000</v>
      </c>
      <c r="I238" s="14">
        <f t="shared" si="58"/>
        <v>92.5925925925926</v>
      </c>
      <c r="J238" s="14">
        <f t="shared" si="62"/>
        <v>125000</v>
      </c>
      <c r="K238" s="14">
        <f t="shared" si="59"/>
        <v>100</v>
      </c>
    </row>
    <row r="239" spans="1:11" s="7" customFormat="1" ht="15.75">
      <c r="A239" s="10"/>
      <c r="B239" s="11"/>
      <c r="C239" s="8"/>
      <c r="D239" s="8"/>
      <c r="E239" s="8"/>
      <c r="F239" s="8"/>
      <c r="G239" s="8"/>
      <c r="H239" s="8"/>
      <c r="I239" s="5"/>
      <c r="J239" s="8"/>
      <c r="K239" s="5"/>
    </row>
    <row r="240" spans="1:11" s="6" customFormat="1" ht="15.75">
      <c r="A240" s="4"/>
      <c r="B240" s="11"/>
      <c r="C240" s="8"/>
      <c r="D240" s="8"/>
      <c r="E240" s="8"/>
      <c r="F240" s="8"/>
      <c r="G240" s="8"/>
      <c r="H240" s="8"/>
      <c r="I240" s="5"/>
      <c r="J240" s="8"/>
      <c r="K240" s="5"/>
    </row>
    <row r="241" spans="1:11" s="6" customFormat="1" ht="15.75">
      <c r="A241" s="15" t="s">
        <v>23</v>
      </c>
      <c r="B241" s="16"/>
      <c r="C241" s="17">
        <f>SUM(C52,C58,C69,C187,C86,C96,C115,C124,C133,C142,C157,C148,C238,C230,C176)</f>
        <v>127342352</v>
      </c>
      <c r="D241" s="17">
        <f>SUM(D52,D58,D69,D187,D86,D96,D115,D124,D133,D142,D157,D148,D238,D230,D176)</f>
        <v>127642352</v>
      </c>
      <c r="E241" s="17">
        <f>SUM(E52,E58,E69,E75,E86,E96,E115,E124,E133,E142,E148,E157,E166,E176,E187,E230,E238)</f>
        <v>112083859</v>
      </c>
      <c r="F241" s="17">
        <f>E241/C241*100</f>
        <v>88.01773898443466</v>
      </c>
      <c r="G241" s="17">
        <f t="shared" si="57"/>
        <v>87.81086938918205</v>
      </c>
      <c r="H241" s="17">
        <f>SUM(H52,H58,H69,H75,H86,H96,H115,H124,H133,H142,H148,H157,H166,H176,H187,H230,H238)</f>
        <v>183489860</v>
      </c>
      <c r="I241" s="17">
        <f t="shared" si="58"/>
        <v>163.70765749598255</v>
      </c>
      <c r="J241" s="17">
        <f>SUM(J52,J58,J69,J75,J86,J96,J115,J148,J157,J166,J176,J187,J230,J238)</f>
        <v>197947381</v>
      </c>
      <c r="K241" s="17">
        <f t="shared" si="59"/>
        <v>107.8791934333592</v>
      </c>
    </row>
    <row r="242" ht="15.75">
      <c r="B242" s="1"/>
    </row>
  </sheetData>
  <sheetProtection/>
  <mergeCells count="10">
    <mergeCell ref="A159:G159"/>
    <mergeCell ref="A126:G126"/>
    <mergeCell ref="A135:G135"/>
    <mergeCell ref="A150:G150"/>
    <mergeCell ref="A1:B1"/>
    <mergeCell ref="A4:B4"/>
    <mergeCell ref="A14:B14"/>
    <mergeCell ref="A16:B16"/>
    <mergeCell ref="A117:G117"/>
    <mergeCell ref="A54:K5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0" r:id="rId1"/>
  <ignoredErrors>
    <ignoredError sqref="C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Igor Vidacak</cp:lastModifiedBy>
  <cp:lastPrinted>2014-11-09T11:02:17Z</cp:lastPrinted>
  <dcterms:created xsi:type="dcterms:W3CDTF">2002-07-09T12:00:20Z</dcterms:created>
  <dcterms:modified xsi:type="dcterms:W3CDTF">2014-11-10T17:08:54Z</dcterms:modified>
  <cp:category/>
  <cp:version/>
  <cp:contentType/>
  <cp:contentStatus/>
</cp:coreProperties>
</file>